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filterPrivacy="1" defaultThemeVersion="166925"/>
  <xr:revisionPtr revIDLastSave="0" documentId="8_{8B7672B2-8E47-4718-BAA9-BB2402051B74}" xr6:coauthVersionLast="36" xr6:coauthVersionMax="36" xr10:uidLastSave="{00000000-0000-0000-0000-000000000000}"/>
  <workbookProtection workbookAlgorithmName="SHA-512" workbookHashValue="H/lEzhn9uOumhXuF7HVBr6N51rFcl2OkdLMTRHcZ+NwDJL3pYfPLquwqO3o5f7rfA8QSqvHtfZNQKPk6c7Dp7Q==" workbookSaltValue="w1uQJiz8zMXaV1JnVdwfQA==" workbookSpinCount="100000" lockStructure="1"/>
  <bookViews>
    <workbookView xWindow="9555" yWindow="32760" windowWidth="9600" windowHeight="12420" xr2:uid="{00000000-000D-0000-FFFF-FFFF00000000}"/>
  </bookViews>
  <sheets>
    <sheet name="Cover page" sheetId="2" r:id="rId1"/>
    <sheet name="Tableau Z 1.4 " sheetId="1" r:id="rId2"/>
    <sheet name="LOV" sheetId="3" state="hidden" r:id="rId3"/>
  </sheets>
  <definedNames>
    <definedName name="LOV">LOV!$A$1:$A$3</definedName>
  </definedNames>
  <calcPr calcId="191029"/>
</workbook>
</file>

<file path=xl/calcChain.xml><?xml version="1.0" encoding="utf-8"?>
<calcChain xmlns="http://schemas.openxmlformats.org/spreadsheetml/2006/main">
  <c r="B3" i="1" l="1"/>
  <c r="D30" i="1"/>
  <c r="D31" i="1" s="1"/>
  <c r="D18" i="1"/>
  <c r="D20" i="1" s="1"/>
  <c r="D19" i="1"/>
  <c r="D13" i="1"/>
  <c r="B2" i="1"/>
  <c r="B1" i="1"/>
  <c r="D21" i="1" l="1"/>
  <c r="D32" i="1"/>
  <c r="D33" i="1" s="1"/>
  <c r="D22" i="1" l="1"/>
  <c r="D23" i="1" s="1"/>
  <c r="D34" i="1"/>
  <c r="D35" i="1" s="1"/>
  <c r="D25" i="1" l="1"/>
  <c r="D16" i="1"/>
</calcChain>
</file>

<file path=xl/sharedStrings.xml><?xml version="1.0" encoding="utf-8"?>
<sst xmlns="http://schemas.openxmlformats.org/spreadsheetml/2006/main" count="83" uniqueCount="76">
  <si>
    <t>N° ligne</t>
  </si>
  <si>
    <t>1.</t>
  </si>
  <si>
    <t>Capital souscrit et libéré</t>
  </si>
  <si>
    <t>2.</t>
  </si>
  <si>
    <t>3.</t>
  </si>
  <si>
    <t>4.</t>
  </si>
  <si>
    <t>5.</t>
  </si>
  <si>
    <t>(-) Actions propres détenues, évaluées à leur    valeur comptable</t>
  </si>
  <si>
    <t>6.</t>
  </si>
  <si>
    <t>(-) Perte de l’exercice et pertes reportées</t>
  </si>
  <si>
    <t>8.</t>
  </si>
  <si>
    <t>Total des fonds propres</t>
  </si>
  <si>
    <t>9.</t>
  </si>
  <si>
    <t xml:space="preserve">Fonds propres minimums légalement requis 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</si>
  <si>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</si>
  <si>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</si>
  <si>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</si>
  <si>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</si>
  <si>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</si>
  <si>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</si>
  <si>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</si>
  <si>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</si>
  <si>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</si>
  <si>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</si>
  <si>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</si>
  <si>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</si>
  <si>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</si>
  <si>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(-) Charges d’intérêts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</si>
  <si>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</si>
  <si>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</si>
  <si>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</si>
  <si>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</si>
  <si>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</si>
  <si>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</si>
  <si>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</si>
  <si>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</si>
  <si>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</si>
  <si>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</si>
  <si>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</si>
  <si>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Exigences en fonds propres en fonction d’un indicateur
(« Méthode C »)</t>
  </si>
  <si>
    <t>Primes d’émission</t>
  </si>
  <si>
    <t>Réserves et bénéfices reportés</t>
  </si>
  <si>
    <t>Exigences en fonds propres au titre de l’approche standard du risque de crédit</t>
  </si>
  <si>
    <t xml:space="preserve">Exigences en fonds propres  spécifiques </t>
  </si>
  <si>
    <t>Facteur d’échelle k</t>
  </si>
  <si>
    <t xml:space="preserve">Exigences en fonds propres en fonction du volume des paiements (« Méthode B ») </t>
  </si>
  <si>
    <t>Exigences en fonds propres en fonction des frais généraux (« Méthode A »)</t>
  </si>
  <si>
    <t>Montant total des opérations de paiement de l’exercice précédent</t>
  </si>
  <si>
    <t>Volume de paiement</t>
  </si>
  <si>
    <t>Première tranche</t>
  </si>
  <si>
    <t>Deuxième tranche</t>
  </si>
  <si>
    <t>Troisième tranche</t>
  </si>
  <si>
    <t>Quatrième tranche</t>
  </si>
  <si>
    <t xml:space="preserve">Cinquième tranche </t>
  </si>
  <si>
    <t>7.</t>
  </si>
  <si>
    <t xml:space="preserve">(-) Actifs incorporels quelle que soit leur nature </t>
  </si>
  <si>
    <t>Bénéfice arrêté à des dates intermédiaires</t>
  </si>
  <si>
    <t>Produits d’intérêts</t>
  </si>
  <si>
    <t>Commissions et frais perçus</t>
  </si>
  <si>
    <t>Autres produits d’exploitation</t>
  </si>
  <si>
    <t>Indicateur applicable</t>
  </si>
  <si>
    <t>Cinquième tranche</t>
  </si>
  <si>
    <t>Montant 
(en €)</t>
  </si>
  <si>
    <t>Libellé</t>
  </si>
  <si>
    <t xml:space="preserve"> </t>
  </si>
  <si>
    <t xml:space="preserve"> Situation arrêtée au: </t>
  </si>
  <si>
    <t>Personne de contact:</t>
  </si>
  <si>
    <t>Tél.:</t>
  </si>
  <si>
    <t>Circulaire CSSF 11/511</t>
  </si>
  <si>
    <r>
      <t>Z 1.4 Adéquation des fonds propres des établissements de paiement</t>
    </r>
    <r>
      <rPr>
        <sz val="14"/>
        <rFont val="Verdana"/>
        <family val="2"/>
      </rPr>
      <t xml:space="preserve">
</t>
    </r>
    <r>
      <rPr>
        <sz val="9"/>
        <rFont val="Verdana"/>
        <family val="2"/>
      </rPr>
      <t>A remplir et transmettre conformément à la circulaire CSSF 11/511</t>
    </r>
  </si>
  <si>
    <t>Nom de l'établissement de paiement:</t>
  </si>
  <si>
    <t>Numéro signalétique:</t>
  </si>
  <si>
    <t>Version comptable:</t>
  </si>
  <si>
    <t>L</t>
  </si>
  <si>
    <t>N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</si>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</sst>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\ &quot;€&quot;"/>
    <numFmt numFmtId="165" formatCode="dd/mm/yyyy;@"/>
    <numFmt numFmtId="166" formatCode="#,##0.0"/>
    <numFmt numFmtId="167" formatCode="0.0"/>
  </numFmts>
  <fonts count="14" x14ac:knownFonts="1">
    <font>
      <sz val="10"/>
      <name val="Arial"/>
    </font>
    <font>
      <sz val="10"/>
      <name val="Arial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10"/>
      <name val="Arial"/>
    </font>
    <font>
      <sz val="8"/>
      <name val="Arial"/>
    </font>
    <font>
      <sz val="14"/>
      <name val="Verdana"/>
      <family val="2"/>
    </font>
    <font>
      <sz val="9"/>
      <name val="Verdana"/>
      <family val="2"/>
    </font>
    <font>
      <sz val="16"/>
      <name val="Verdana"/>
      <family val="2"/>
    </font>
    <font>
      <sz val="10"/>
      <name val="Verdana"/>
      <family val="2"/>
    </font>
    <font>
      <sz val="12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2" borderId="0" xfId="0" applyFont="1" applyFill="1" applyBorder="1" applyProtection="1"/>
    <xf numFmtId="0" fontId="8" fillId="0" borderId="0" xfId="0" applyFont="1" applyBorder="1" applyProtection="1"/>
    <xf numFmtId="43" fontId="8" fillId="2" borderId="2" xfId="1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  <protection locked="0"/>
    </xf>
    <xf numFmtId="43" fontId="8" fillId="2" borderId="4" xfId="1" applyFont="1" applyFill="1" applyBorder="1" applyProtection="1"/>
    <xf numFmtId="0" fontId="8" fillId="2" borderId="5" xfId="0" applyFont="1" applyFill="1" applyBorder="1" applyProtection="1"/>
    <xf numFmtId="43" fontId="8" fillId="2" borderId="4" xfId="1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 wrapText="1"/>
      <protection locked="0"/>
    </xf>
    <xf numFmtId="43" fontId="8" fillId="2" borderId="6" xfId="1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vertical="center" wrapText="1"/>
      <protection locked="0"/>
    </xf>
    <xf numFmtId="0" fontId="11" fillId="2" borderId="0" xfId="0" applyFont="1" applyFill="1" applyProtection="1"/>
    <xf numFmtId="0" fontId="0" fillId="2" borderId="0" xfId="0" applyFill="1"/>
    <xf numFmtId="0" fontId="4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/>
    </xf>
    <xf numFmtId="0" fontId="6" fillId="2" borderId="0" xfId="0" applyFont="1" applyFill="1"/>
    <xf numFmtId="0" fontId="3" fillId="2" borderId="9" xfId="0" applyFont="1" applyFill="1" applyBorder="1" applyAlignment="1">
      <alignment vertical="top"/>
    </xf>
    <xf numFmtId="0" fontId="2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 indent="1"/>
    </xf>
    <xf numFmtId="0" fontId="3" fillId="2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 applyProtection="1">
      <alignment vertical="top"/>
      <protection locked="0"/>
    </xf>
    <xf numFmtId="164" fontId="4" fillId="0" borderId="9" xfId="0" applyNumberFormat="1" applyFont="1" applyFill="1" applyBorder="1" applyAlignment="1" applyProtection="1">
      <alignment vertical="top"/>
      <protection locked="0"/>
    </xf>
    <xf numFmtId="164" fontId="3" fillId="0" borderId="9" xfId="0" applyNumberFormat="1" applyFont="1" applyFill="1" applyBorder="1" applyAlignment="1" applyProtection="1">
      <alignment vertical="top"/>
      <protection locked="0"/>
    </xf>
    <xf numFmtId="164" fontId="3" fillId="0" borderId="10" xfId="0" applyNumberFormat="1" applyFont="1" applyFill="1" applyBorder="1" applyAlignment="1" applyProtection="1">
      <alignment vertical="top"/>
      <protection locked="0"/>
    </xf>
    <xf numFmtId="165" fontId="8" fillId="0" borderId="11" xfId="0" applyNumberFormat="1" applyFont="1" applyFill="1" applyBorder="1" applyProtection="1">
      <protection locked="0"/>
    </xf>
    <xf numFmtId="0" fontId="12" fillId="2" borderId="0" xfId="0" applyFont="1" applyFill="1" applyAlignment="1">
      <alignment horizontal="left"/>
    </xf>
    <xf numFmtId="166" fontId="4" fillId="0" borderId="9" xfId="0" applyNumberFormat="1" applyFont="1" applyFill="1" applyBorder="1" applyAlignment="1" applyProtection="1">
      <alignment vertical="top"/>
      <protection locked="0"/>
    </xf>
    <xf numFmtId="164" fontId="3" fillId="2" borderId="9" xfId="0" applyNumberFormat="1" applyFont="1" applyFill="1" applyBorder="1" applyAlignment="1" applyProtection="1">
      <alignment vertical="top"/>
    </xf>
    <xf numFmtId="167" fontId="0" fillId="0" borderId="0" xfId="0" applyNumberFormat="1"/>
    <xf numFmtId="0" fontId="13" fillId="0" borderId="0" xfId="0" applyFont="1" applyAlignment="1">
      <alignment vertical="top"/>
    </xf>
    <xf numFmtId="164" fontId="4" fillId="2" borderId="9" xfId="0" applyNumberFormat="1" applyFont="1" applyFill="1" applyBorder="1" applyAlignment="1" applyProtection="1">
      <alignment vertical="top"/>
      <protection hidden="1"/>
    </xf>
    <xf numFmtId="164" fontId="4" fillId="2" borderId="9" xfId="0" applyNumberFormat="1" applyFont="1" applyFill="1" applyBorder="1" applyAlignment="1" applyProtection="1">
      <alignment vertical="top"/>
    </xf>
    <xf numFmtId="0" fontId="0" fillId="0" borderId="0" xfId="0" applyFill="1" applyAlignment="1">
      <alignment horizontal="center"/>
    </xf>
    <xf numFmtId="0" fontId="10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2"/>
  <sheetViews>
    <sheetView tabSelected="1" workbookViewId="0">
      <selection activeCell="D9" sqref="D9"/>
    </sheetView>
  </sheetViews>
  <sheetFormatPr defaultRowHeight="18" x14ac:dyDescent="0.25"/>
  <cols>
    <col min="1" max="2" width="9.140625" style="5"/>
    <col min="3" max="3" width="54.140625" style="5" customWidth="1"/>
    <col min="4" max="4" width="38" style="5" customWidth="1"/>
    <col min="5" max="6" width="9.140625" style="5"/>
    <col min="7" max="7" width="0" style="5" hidden="1" customWidth="1"/>
    <col min="8" max="16384" width="9.140625" style="5"/>
  </cols>
  <sheetData>
    <row r="1" spans="2:7" x14ac:dyDescent="0.25">
      <c r="B1" s="4"/>
      <c r="C1" s="4"/>
      <c r="D1" s="4"/>
      <c r="E1" s="4"/>
    </row>
    <row r="2" spans="2:7" x14ac:dyDescent="0.25">
      <c r="B2" s="4"/>
      <c r="C2" s="4"/>
      <c r="D2" s="4"/>
      <c r="E2" s="4"/>
    </row>
    <row r="3" spans="2:7" ht="18.75" thickBot="1" x14ac:dyDescent="0.3">
      <c r="B3" s="4"/>
      <c r="C3" s="4"/>
      <c r="D3" s="4"/>
      <c r="E3" s="4"/>
    </row>
    <row r="4" spans="2:7" ht="50.1" customHeight="1" thickBot="1" x14ac:dyDescent="0.3">
      <c r="B4" s="4"/>
      <c r="C4" s="42" t="s">
        <v>69</v>
      </c>
      <c r="D4" s="43"/>
      <c r="E4" s="4"/>
    </row>
    <row r="5" spans="2:7" x14ac:dyDescent="0.25">
      <c r="B5" s="4"/>
      <c r="C5" s="4"/>
      <c r="D5" s="4"/>
      <c r="E5" s="4"/>
    </row>
    <row r="6" spans="2:7" x14ac:dyDescent="0.25">
      <c r="B6" s="4"/>
      <c r="C6" s="4"/>
      <c r="D6" s="4"/>
      <c r="E6" s="4"/>
    </row>
    <row r="7" spans="2:7" x14ac:dyDescent="0.25">
      <c r="B7" s="4"/>
      <c r="C7" s="4"/>
      <c r="D7" s="4"/>
      <c r="E7" s="4"/>
    </row>
    <row r="8" spans="2:7" ht="18.75" thickBot="1" x14ac:dyDescent="0.3">
      <c r="B8" s="4"/>
      <c r="C8" s="4" t="s">
        <v>64</v>
      </c>
      <c r="D8" s="4"/>
      <c r="E8" s="4"/>
      <c r="G8" s="5" t="s">
        <v>73</v>
      </c>
    </row>
    <row r="9" spans="2:7" ht="18.75" thickBot="1" x14ac:dyDescent="0.3">
      <c r="B9" s="4"/>
      <c r="C9" s="4" t="s">
        <v>65</v>
      </c>
      <c r="D9" s="33"/>
      <c r="E9" s="4"/>
      <c r="G9" s="5" t="s">
        <v>74</v>
      </c>
    </row>
    <row r="10" spans="2:7" ht="18.75" thickBot="1" x14ac:dyDescent="0.3">
      <c r="B10" s="4"/>
      <c r="C10" s="4"/>
      <c r="D10" s="4"/>
      <c r="E10" s="4"/>
      <c r="G10" s="5" t="s">
        <v>75</v>
      </c>
    </row>
    <row r="11" spans="2:7" ht="36" x14ac:dyDescent="0.25">
      <c r="B11" s="4"/>
      <c r="C11" s="6" t="s">
        <v>70</v>
      </c>
      <c r="D11" s="7"/>
      <c r="E11" s="4"/>
    </row>
    <row r="12" spans="2:7" x14ac:dyDescent="0.25">
      <c r="B12" s="4"/>
      <c r="C12" s="8"/>
      <c r="D12" s="9"/>
      <c r="E12" s="4"/>
    </row>
    <row r="13" spans="2:7" x14ac:dyDescent="0.25">
      <c r="B13" s="4"/>
      <c r="C13" s="10" t="s">
        <v>71</v>
      </c>
      <c r="D13" s="11"/>
      <c r="E13" s="4"/>
    </row>
    <row r="14" spans="2:7" x14ac:dyDescent="0.25">
      <c r="B14" s="4"/>
      <c r="C14" s="10"/>
      <c r="D14" s="12"/>
      <c r="E14" s="4"/>
    </row>
    <row r="15" spans="2:7" x14ac:dyDescent="0.25">
      <c r="B15" s="4"/>
      <c r="C15" s="10" t="s">
        <v>72</v>
      </c>
      <c r="D15" s="11" t="s">
        <v>73</v>
      </c>
      <c r="E15" s="4"/>
    </row>
    <row r="16" spans="2:7" x14ac:dyDescent="0.25">
      <c r="B16" s="4"/>
      <c r="C16" s="10"/>
      <c r="D16" s="12"/>
      <c r="E16" s="4"/>
    </row>
    <row r="17" spans="2:5" x14ac:dyDescent="0.25">
      <c r="B17" s="4"/>
      <c r="C17" s="10" t="s">
        <v>66</v>
      </c>
      <c r="D17" s="13"/>
      <c r="E17" s="4"/>
    </row>
    <row r="18" spans="2:5" x14ac:dyDescent="0.25">
      <c r="B18" s="4"/>
      <c r="C18" s="10"/>
      <c r="D18" s="12"/>
      <c r="E18" s="4"/>
    </row>
    <row r="19" spans="2:5" ht="18.75" thickBot="1" x14ac:dyDescent="0.3">
      <c r="B19" s="4"/>
      <c r="C19" s="14" t="s">
        <v>67</v>
      </c>
      <c r="D19" s="15"/>
      <c r="E19" s="4"/>
    </row>
    <row r="20" spans="2:5" x14ac:dyDescent="0.25">
      <c r="B20" s="4"/>
      <c r="C20" s="4"/>
      <c r="D20" s="4"/>
      <c r="E20" s="4"/>
    </row>
    <row r="21" spans="2:5" x14ac:dyDescent="0.25">
      <c r="B21" s="4"/>
      <c r="C21" s="4"/>
      <c r="D21" s="4"/>
      <c r="E21" s="4"/>
    </row>
    <row r="22" spans="2:5" x14ac:dyDescent="0.25">
      <c r="B22" s="16" t="s">
        <v>68</v>
      </c>
      <c r="C22" s="4"/>
      <c r="D22" s="4"/>
      <c r="E22" s="4"/>
    </row>
  </sheetData>
  <mergeCells count="1">
    <mergeCell ref="C4:D4"/>
  </mergeCells>
  <phoneticPr fontId="7" type="noConversion"/>
  <dataValidations count="1">
    <dataValidation type="list" showInputMessage="1" showErrorMessage="1" sqref="D15" xr:uid="{00000000-0002-0000-0000-000000000000}">
      <formula1>$G$8:$G$10</formula1>
    </dataValidation>
  </dataValidations>
  <pageMargins left="0.75" right="0.75" top="1" bottom="1" header="0.5" footer="0.5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2"/>
  <sheetViews>
    <sheetView workbookViewId="0">
      <selection activeCell="D6" sqref="D6"/>
    </sheetView>
  </sheetViews>
  <sheetFormatPr defaultRowHeight="12.75" x14ac:dyDescent="0.2"/>
  <cols>
    <col min="3" max="3" width="53.42578125" customWidth="1"/>
    <col min="4" max="4" width="24" customWidth="1"/>
  </cols>
  <sheetData>
    <row r="1" spans="1:6" ht="15" x14ac:dyDescent="0.2">
      <c r="A1" s="17"/>
      <c r="B1" s="34">
        <f>'Cover page'!D13</f>
        <v>0</v>
      </c>
      <c r="C1" s="17"/>
      <c r="D1" s="17"/>
      <c r="E1" s="17"/>
    </row>
    <row r="2" spans="1:6" ht="15" x14ac:dyDescent="0.2">
      <c r="A2" s="17"/>
      <c r="B2" s="34">
        <f>'Cover page'!D11</f>
        <v>0</v>
      </c>
      <c r="C2" s="17"/>
      <c r="D2" s="17"/>
      <c r="E2" s="17"/>
    </row>
    <row r="3" spans="1:6" ht="15" x14ac:dyDescent="0.2">
      <c r="A3" s="17"/>
      <c r="B3" s="34">
        <f>'Cover page'!D9</f>
        <v>0</v>
      </c>
      <c r="C3" s="17"/>
      <c r="D3" s="17"/>
      <c r="E3" s="17"/>
    </row>
    <row r="4" spans="1:6" ht="15" x14ac:dyDescent="0.2">
      <c r="A4" s="17"/>
      <c r="B4" s="34"/>
      <c r="C4" s="17"/>
      <c r="D4" s="17"/>
      <c r="E4" s="17"/>
    </row>
    <row r="5" spans="1:6" ht="21" x14ac:dyDescent="0.2">
      <c r="A5" s="17"/>
      <c r="B5" s="1" t="s">
        <v>0</v>
      </c>
      <c r="C5" s="2" t="s">
        <v>63</v>
      </c>
      <c r="D5" s="2" t="s">
        <v>62</v>
      </c>
      <c r="E5" s="17"/>
    </row>
    <row r="6" spans="1:6" x14ac:dyDescent="0.2">
      <c r="A6" s="17"/>
      <c r="B6" s="18" t="s">
        <v>1</v>
      </c>
      <c r="C6" s="19" t="s">
        <v>2</v>
      </c>
      <c r="D6" s="29"/>
      <c r="E6" s="17"/>
    </row>
    <row r="7" spans="1:6" x14ac:dyDescent="0.2">
      <c r="A7" s="17"/>
      <c r="B7" s="20" t="s">
        <v>3</v>
      </c>
      <c r="C7" s="21" t="s">
        <v>40</v>
      </c>
      <c r="D7" s="30"/>
      <c r="E7" s="17"/>
    </row>
    <row r="8" spans="1:6" x14ac:dyDescent="0.2">
      <c r="A8" s="17"/>
      <c r="B8" s="20" t="s">
        <v>4</v>
      </c>
      <c r="C8" s="21" t="s">
        <v>41</v>
      </c>
      <c r="D8" s="30"/>
      <c r="E8" s="17"/>
    </row>
    <row r="9" spans="1:6" x14ac:dyDescent="0.2">
      <c r="A9" s="17"/>
      <c r="B9" s="20" t="s">
        <v>5</v>
      </c>
      <c r="C9" s="21" t="s">
        <v>56</v>
      </c>
      <c r="D9" s="30"/>
      <c r="E9" s="17"/>
    </row>
    <row r="10" spans="1:6" ht="21" x14ac:dyDescent="0.2">
      <c r="A10" s="17"/>
      <c r="B10" s="20" t="s">
        <v>6</v>
      </c>
      <c r="C10" s="21" t="s">
        <v>7</v>
      </c>
      <c r="D10" s="30"/>
      <c r="E10" s="17"/>
    </row>
    <row r="11" spans="1:6" x14ac:dyDescent="0.2">
      <c r="A11" s="17"/>
      <c r="B11" s="20" t="s">
        <v>8</v>
      </c>
      <c r="C11" s="21" t="s">
        <v>9</v>
      </c>
      <c r="D11" s="30"/>
      <c r="E11" s="17"/>
    </row>
    <row r="12" spans="1:6" x14ac:dyDescent="0.2">
      <c r="A12" s="17"/>
      <c r="B12" s="22" t="s">
        <v>54</v>
      </c>
      <c r="C12" s="21" t="s">
        <v>55</v>
      </c>
      <c r="D12" s="30"/>
      <c r="E12" s="17"/>
    </row>
    <row r="13" spans="1:6" s="3" customFormat="1" x14ac:dyDescent="0.2">
      <c r="A13" s="23"/>
      <c r="B13" s="24" t="s">
        <v>10</v>
      </c>
      <c r="C13" s="25" t="s">
        <v>11</v>
      </c>
      <c r="D13" s="36">
        <f>SUM(D6:D12)</f>
        <v>0</v>
      </c>
      <c r="E13" s="23"/>
    </row>
    <row r="14" spans="1:6" s="3" customFormat="1" x14ac:dyDescent="0.2">
      <c r="A14" s="23"/>
      <c r="B14" s="24" t="s">
        <v>12</v>
      </c>
      <c r="C14" s="25" t="s">
        <v>13</v>
      </c>
      <c r="D14" s="31"/>
      <c r="E14" s="23"/>
    </row>
    <row r="15" spans="1:6" s="3" customFormat="1" ht="21.75" customHeight="1" x14ac:dyDescent="0.2">
      <c r="A15" s="23"/>
      <c r="B15" s="24" t="s">
        <v>14</v>
      </c>
      <c r="C15" s="25" t="s">
        <v>46</v>
      </c>
      <c r="D15" s="31"/>
      <c r="E15" s="23"/>
    </row>
    <row r="16" spans="1:6" s="3" customFormat="1" ht="21" x14ac:dyDescent="0.2">
      <c r="A16" s="23"/>
      <c r="B16" s="24" t="s">
        <v>15</v>
      </c>
      <c r="C16" s="25" t="s">
        <v>45</v>
      </c>
      <c r="D16" s="36">
        <f>D24*((4/100)*D19+(25/1000)*D20+(1/100)*D21+(1/200)*D22+(1/400)*D23)</f>
        <v>0</v>
      </c>
      <c r="E16" s="23"/>
      <c r="F16" s="38"/>
    </row>
    <row r="17" spans="1:6" ht="21" x14ac:dyDescent="0.2">
      <c r="A17" s="17"/>
      <c r="B17" s="20" t="s">
        <v>16</v>
      </c>
      <c r="C17" s="26" t="s">
        <v>47</v>
      </c>
      <c r="D17" s="30"/>
      <c r="E17" s="17"/>
    </row>
    <row r="18" spans="1:6" x14ac:dyDescent="0.2">
      <c r="A18" s="17"/>
      <c r="B18" s="20" t="s">
        <v>17</v>
      </c>
      <c r="C18" s="26" t="s">
        <v>48</v>
      </c>
      <c r="D18" s="36">
        <f>(1/12)*D17</f>
        <v>0</v>
      </c>
      <c r="E18" s="17"/>
    </row>
    <row r="19" spans="1:6" x14ac:dyDescent="0.2">
      <c r="A19" s="17"/>
      <c r="B19" s="20" t="s">
        <v>18</v>
      </c>
      <c r="C19" s="26" t="s">
        <v>49</v>
      </c>
      <c r="D19" s="39">
        <f>IF(D18&lt;5000000,D18,5000000)</f>
        <v>0</v>
      </c>
      <c r="E19" s="17"/>
    </row>
    <row r="20" spans="1:6" x14ac:dyDescent="0.2">
      <c r="A20" s="17"/>
      <c r="B20" s="20" t="s">
        <v>19</v>
      </c>
      <c r="C20" s="26" t="s">
        <v>50</v>
      </c>
      <c r="D20" s="39">
        <f>IF((D18-D19)&gt;5000000,5000000,D18-D19)</f>
        <v>0</v>
      </c>
      <c r="E20" s="17"/>
    </row>
    <row r="21" spans="1:6" x14ac:dyDescent="0.2">
      <c r="A21" s="17"/>
      <c r="B21" s="20" t="s">
        <v>20</v>
      </c>
      <c r="C21" s="26" t="s">
        <v>51</v>
      </c>
      <c r="D21" s="39">
        <f>IF((D18-D19-D20)&gt;90000000,90000000,D18-D19-D20)</f>
        <v>0</v>
      </c>
      <c r="E21" s="17"/>
    </row>
    <row r="22" spans="1:6" x14ac:dyDescent="0.2">
      <c r="A22" s="17"/>
      <c r="B22" s="20" t="s">
        <v>21</v>
      </c>
      <c r="C22" s="26" t="s">
        <v>52</v>
      </c>
      <c r="D22" s="39">
        <f>IF((D18-D19-D20-D21)&gt;150000000,150000000,D18-D19-D20-D21)</f>
        <v>0</v>
      </c>
      <c r="E22" s="17"/>
    </row>
    <row r="23" spans="1:6" x14ac:dyDescent="0.2">
      <c r="A23" s="17"/>
      <c r="B23" s="20" t="s">
        <v>22</v>
      </c>
      <c r="C23" s="26" t="s">
        <v>53</v>
      </c>
      <c r="D23" s="39">
        <f>IF(D18&gt;250000000,D18-250000000,D18-D19-D20-D21-D22)</f>
        <v>0</v>
      </c>
      <c r="E23" s="17"/>
    </row>
    <row r="24" spans="1:6" x14ac:dyDescent="0.2">
      <c r="A24" s="17"/>
      <c r="B24" s="20" t="s">
        <v>23</v>
      </c>
      <c r="C24" s="26" t="s">
        <v>44</v>
      </c>
      <c r="D24" s="35">
        <v>1</v>
      </c>
      <c r="E24" s="17"/>
    </row>
    <row r="25" spans="1:6" s="3" customFormat="1" ht="31.5" x14ac:dyDescent="0.2">
      <c r="A25" s="23"/>
      <c r="B25" s="24" t="s">
        <v>24</v>
      </c>
      <c r="C25" s="25" t="s">
        <v>39</v>
      </c>
      <c r="D25" s="36">
        <f>((1/10)*D31+(8/100)*D32+(6/100)*D33+(3/100)*D34+(3/200)*D35)*D36</f>
        <v>0</v>
      </c>
      <c r="E25" s="23"/>
      <c r="F25" s="38"/>
    </row>
    <row r="26" spans="1:6" x14ac:dyDescent="0.2">
      <c r="A26" s="17"/>
      <c r="B26" s="20" t="s">
        <v>25</v>
      </c>
      <c r="C26" s="26" t="s">
        <v>57</v>
      </c>
      <c r="D26" s="30"/>
      <c r="E26" s="17"/>
    </row>
    <row r="27" spans="1:6" x14ac:dyDescent="0.2">
      <c r="A27" s="17"/>
      <c r="B27" s="20" t="s">
        <v>26</v>
      </c>
      <c r="C27" s="26" t="s">
        <v>27</v>
      </c>
      <c r="D27" s="30"/>
      <c r="E27" s="17"/>
    </row>
    <row r="28" spans="1:6" x14ac:dyDescent="0.2">
      <c r="A28" s="17"/>
      <c r="B28" s="20" t="s">
        <v>28</v>
      </c>
      <c r="C28" s="26" t="s">
        <v>58</v>
      </c>
      <c r="D28" s="30"/>
      <c r="E28" s="17"/>
    </row>
    <row r="29" spans="1:6" x14ac:dyDescent="0.2">
      <c r="A29" s="17"/>
      <c r="B29" s="20" t="s">
        <v>29</v>
      </c>
      <c r="C29" s="26" t="s">
        <v>59</v>
      </c>
      <c r="D29" s="30"/>
      <c r="E29" s="17"/>
    </row>
    <row r="30" spans="1:6" x14ac:dyDescent="0.2">
      <c r="A30" s="17"/>
      <c r="B30" s="20" t="s">
        <v>30</v>
      </c>
      <c r="C30" s="26" t="s">
        <v>60</v>
      </c>
      <c r="D30" s="40">
        <f>D29+D28+D27+D26</f>
        <v>0</v>
      </c>
      <c r="E30" s="17"/>
    </row>
    <row r="31" spans="1:6" x14ac:dyDescent="0.2">
      <c r="A31" s="17"/>
      <c r="B31" s="20" t="s">
        <v>31</v>
      </c>
      <c r="C31" s="26" t="s">
        <v>49</v>
      </c>
      <c r="D31" s="39">
        <f>IF(D30&lt;2500000,D30,2500000)</f>
        <v>0</v>
      </c>
      <c r="E31" s="17"/>
    </row>
    <row r="32" spans="1:6" x14ac:dyDescent="0.2">
      <c r="A32" s="17"/>
      <c r="B32" s="20" t="s">
        <v>32</v>
      </c>
      <c r="C32" s="26" t="s">
        <v>50</v>
      </c>
      <c r="D32" s="39">
        <f>IF((D30-D31)&gt;2500000,2500000,D30-D31)</f>
        <v>0</v>
      </c>
      <c r="E32" s="17"/>
    </row>
    <row r="33" spans="1:5" x14ac:dyDescent="0.2">
      <c r="A33" s="17"/>
      <c r="B33" s="20" t="s">
        <v>33</v>
      </c>
      <c r="C33" s="26" t="s">
        <v>51</v>
      </c>
      <c r="D33" s="39">
        <f>IF((D30-D31-D32)&gt;20000000,20000000,D30-D31-D32)</f>
        <v>0</v>
      </c>
      <c r="E33" s="17"/>
    </row>
    <row r="34" spans="1:5" x14ac:dyDescent="0.2">
      <c r="A34" s="17"/>
      <c r="B34" s="20" t="s">
        <v>34</v>
      </c>
      <c r="C34" s="26" t="s">
        <v>52</v>
      </c>
      <c r="D34" s="39">
        <f>IF((D30-D31-D32-D33)&gt;25000000,25000000,D30-D31-D32-D33)</f>
        <v>0</v>
      </c>
      <c r="E34" s="17"/>
    </row>
    <row r="35" spans="1:5" x14ac:dyDescent="0.2">
      <c r="A35" s="17"/>
      <c r="B35" s="20" t="s">
        <v>35</v>
      </c>
      <c r="C35" s="26" t="s">
        <v>61</v>
      </c>
      <c r="D35" s="39">
        <f>IF(D30&gt;50000000,D30-50000000,D30-D31-D32-D33-D34)</f>
        <v>0</v>
      </c>
      <c r="E35" s="17"/>
    </row>
    <row r="36" spans="1:5" x14ac:dyDescent="0.2">
      <c r="A36" s="17"/>
      <c r="B36" s="20" t="s">
        <v>36</v>
      </c>
      <c r="C36" s="26" t="s">
        <v>44</v>
      </c>
      <c r="D36" s="35">
        <v>1</v>
      </c>
      <c r="E36" s="17"/>
    </row>
    <row r="37" spans="1:5" s="3" customFormat="1" x14ac:dyDescent="0.2">
      <c r="A37" s="23"/>
      <c r="B37" s="24" t="s">
        <v>37</v>
      </c>
      <c r="C37" s="25" t="s">
        <v>43</v>
      </c>
      <c r="D37" s="31"/>
      <c r="E37" s="23"/>
    </row>
    <row r="38" spans="1:5" s="3" customFormat="1" ht="21" x14ac:dyDescent="0.2">
      <c r="A38" s="23"/>
      <c r="B38" s="27" t="s">
        <v>38</v>
      </c>
      <c r="C38" s="28" t="s">
        <v>42</v>
      </c>
      <c r="D38" s="32"/>
      <c r="E38" s="23"/>
    </row>
    <row r="39" spans="1:5" x14ac:dyDescent="0.2">
      <c r="A39" s="17"/>
      <c r="B39" s="17"/>
      <c r="C39" s="17"/>
      <c r="D39" s="17"/>
      <c r="E39" s="17"/>
    </row>
    <row r="40" spans="1:5" x14ac:dyDescent="0.2">
      <c r="A40" s="17"/>
      <c r="B40" s="17" t="s">
        <v>68</v>
      </c>
      <c r="C40" s="17"/>
      <c r="D40" s="17"/>
      <c r="E40" s="17"/>
    </row>
    <row r="42" spans="1:5" x14ac:dyDescent="0.2">
      <c r="D42" s="41"/>
    </row>
  </sheetData>
  <phoneticPr fontId="7" type="noConversion"/>
  <dataValidations count="4">
    <dataValidation type="decimal" operator="lessThanOrEqual" allowBlank="1" showInputMessage="1" showErrorMessage="1" error="Ce montant doit être &lt; = 0_x000a_The value must be &lt; = 0_x000a_Der Wert muss &lt; = 0 sein" sqref="D10:D12" xr:uid="{00000000-0002-0000-0100-000000000000}">
      <formula1>0</formula1>
    </dataValidation>
    <dataValidation type="decimal" operator="greaterThanOrEqual" allowBlank="1" showInputMessage="1" showErrorMessage="1" sqref="D6:D9 D13:D23 D37:D38 D25:D26 D28:D35" xr:uid="{00000000-0002-0000-0100-000001000000}">
      <formula1>0</formula1>
    </dataValidation>
    <dataValidation type="list" allowBlank="1" showInputMessage="1" showErrorMessage="1" sqref="D24 D36" xr:uid="{00000000-0002-0000-0100-000002000000}">
      <formula1>LOV</formula1>
    </dataValidation>
    <dataValidation type="decimal" operator="lessThan" allowBlank="1" showInputMessage="1" showErrorMessage="1" sqref="D27" xr:uid="{00000000-0002-0000-0100-000003000000}">
      <formula1>0</formula1>
    </dataValidation>
  </dataValidations>
  <pageMargins left="0.75" right="0.75" top="1" bottom="1" header="0.5" footer="0.5"/>
  <pageSetup paperSize="9" scale="83" orientation="portrait" r:id="rId1"/>
  <headerFooter alignWithMargins="0">
    <oddHeader>&amp;CTableau Z 1.4 : Adéquation des fonds propres des établissements de paiement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A3"/>
    </sheetView>
  </sheetViews>
  <sheetFormatPr defaultRowHeight="12.75" x14ac:dyDescent="0.2"/>
  <sheetData>
    <row r="1" spans="1:1" x14ac:dyDescent="0.2">
      <c r="A1">
        <v>0.5</v>
      </c>
    </row>
    <row r="2" spans="1:1" x14ac:dyDescent="0.2">
      <c r="A2">
        <v>0.8</v>
      </c>
    </row>
    <row r="3" spans="1:1" x14ac:dyDescent="0.2">
      <c r="A3" s="37">
        <v>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page</vt:lpstr>
      <vt:lpstr>Tableau Z 1.4 </vt:lpstr>
      <vt:lpstr>LOV</vt:lpstr>
      <vt:lpstr>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2022-07-12T10:59:54Z</dcterms:created>
  <dcterms:modified xsi:type="dcterms:W3CDTF">2022-07-12T11:00:22Z</dcterms:modified>
</cp:coreProperties>
</file>