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SDI_SG\SITE INTERNET\Statistiques\Images statistiques\OPC\Download OPC public\"/>
    </mc:Choice>
  </mc:AlternateContent>
  <xr:revisionPtr revIDLastSave="0" documentId="8_{870E2907-46E0-4359-8ADB-8811FE1D0992}" xr6:coauthVersionLast="47" xr6:coauthVersionMax="47" xr10:uidLastSave="{00000000-0000-0000-0000-000000000000}"/>
  <bookViews>
    <workbookView xWindow="-28920" yWindow="-120" windowWidth="29040" windowHeight="15720" tabRatio="717" activeTab="1" xr2:uid="{00000000-000D-0000-FFFF-FFFF00000000}"/>
  </bookViews>
  <sheets>
    <sheet name="Evolution générale" sheetId="11166" r:id="rId1"/>
    <sheet name="Stat. détaillée" sheetId="11165" r:id="rId2"/>
  </sheets>
  <definedNames>
    <definedName name="_xlnm.Print_Area" localSheetId="0">'Evolution générale'!$A:$H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1166" l="1"/>
  <c r="F49" i="11166" s="1"/>
  <c r="H48" i="11166" l="1"/>
  <c r="F48" i="11166" l="1"/>
  <c r="H7" i="11166"/>
  <c r="F7" i="11166" s="1"/>
  <c r="H8" i="11166"/>
  <c r="F8" i="11166" s="1"/>
  <c r="H9" i="11166"/>
  <c r="F9" i="11166" s="1"/>
  <c r="H10" i="11166"/>
  <c r="F10" i="11166" s="1"/>
  <c r="H11" i="11166"/>
  <c r="F11" i="11166" s="1"/>
  <c r="H12" i="11166"/>
  <c r="F12" i="11166" s="1"/>
  <c r="H13" i="11166"/>
  <c r="F13" i="11166" s="1"/>
  <c r="H14" i="11166"/>
  <c r="F14" i="11166" s="1"/>
  <c r="H15" i="11166"/>
  <c r="F15" i="11166" s="1"/>
  <c r="H16" i="11166"/>
  <c r="F16" i="11166" s="1"/>
  <c r="H17" i="11166"/>
  <c r="F17" i="11166" s="1"/>
  <c r="H18" i="11166"/>
  <c r="F18" i="11166" s="1"/>
  <c r="H19" i="11166"/>
  <c r="F19" i="11166" s="1"/>
  <c r="H20" i="11166"/>
  <c r="F20" i="11166" s="1"/>
  <c r="H21" i="11166"/>
  <c r="F21" i="11166" s="1"/>
  <c r="H22" i="11166"/>
  <c r="F22" i="11166" s="1"/>
  <c r="H23" i="11166"/>
  <c r="F23" i="11166" s="1"/>
  <c r="H24" i="11166"/>
  <c r="F24" i="11166" s="1"/>
  <c r="H25" i="11166"/>
  <c r="F25" i="11166" s="1"/>
  <c r="H26" i="11166"/>
  <c r="F26" i="11166" s="1"/>
  <c r="H27" i="11166"/>
  <c r="F27" i="11166" s="1"/>
  <c r="H28" i="11166"/>
  <c r="F28" i="11166" s="1"/>
  <c r="H29" i="11166"/>
  <c r="F29" i="11166" s="1"/>
  <c r="H30" i="11166"/>
  <c r="F30" i="11166" s="1"/>
  <c r="H31" i="11166"/>
  <c r="F31" i="11166" s="1"/>
  <c r="H32" i="11166"/>
  <c r="F32" i="11166" s="1"/>
  <c r="H33" i="11166"/>
  <c r="F33" i="11166" s="1"/>
  <c r="H34" i="11166"/>
  <c r="F34" i="11166" s="1"/>
  <c r="H35" i="11166"/>
  <c r="F35" i="11166" s="1"/>
  <c r="H36" i="11166"/>
  <c r="F36" i="11166" s="1"/>
  <c r="H37" i="11166"/>
  <c r="F37" i="11166" s="1"/>
  <c r="H38" i="11166"/>
  <c r="F38" i="11166" s="1"/>
  <c r="H39" i="11166"/>
  <c r="F39" i="11166" s="1"/>
  <c r="H40" i="11166"/>
  <c r="F40" i="11166" s="1"/>
  <c r="H41" i="11166"/>
  <c r="F41" i="11166" s="1"/>
  <c r="H42" i="11166"/>
  <c r="F42" i="11166" s="1"/>
  <c r="H43" i="11166"/>
  <c r="F43" i="11166" s="1"/>
  <c r="H44" i="11166"/>
  <c r="F44" i="11166" s="1"/>
  <c r="H45" i="11166"/>
  <c r="F45" i="11166" s="1"/>
  <c r="H46" i="11166"/>
  <c r="F46" i="11166" s="1"/>
  <c r="H47" i="11166"/>
  <c r="F47" i="11166" s="1"/>
  <c r="A2" i="11165"/>
  <c r="F8" i="11165"/>
  <c r="F9" i="11165"/>
  <c r="F10" i="11165"/>
  <c r="F11" i="11165"/>
  <c r="B12" i="11165"/>
  <c r="C12" i="11165"/>
  <c r="D12" i="11165"/>
  <c r="E12" i="11165"/>
  <c r="F18" i="11165"/>
  <c r="F19" i="11165"/>
  <c r="F20" i="11165"/>
  <c r="F21" i="11165"/>
  <c r="B22" i="11165"/>
  <c r="C22" i="11165"/>
  <c r="D22" i="11165"/>
  <c r="E22" i="11165"/>
  <c r="F34" i="11165"/>
  <c r="C51" i="11166" s="1"/>
  <c r="F35" i="11165"/>
  <c r="D51" i="11166" s="1"/>
  <c r="B36" i="11165"/>
  <c r="C36" i="11165"/>
  <c r="D36" i="11165"/>
  <c r="E36" i="11165"/>
  <c r="F36" i="11165" l="1"/>
  <c r="E51" i="11166" s="1"/>
  <c r="F22" i="11165"/>
  <c r="G51" i="11166" s="1"/>
  <c r="H51" i="11166" s="1"/>
  <c r="F12" i="11165"/>
  <c r="B51" i="11166" s="1"/>
  <c r="F51" i="11166" l="1"/>
</calcChain>
</file>

<file path=xl/sharedStrings.xml><?xml version="1.0" encoding="utf-8"?>
<sst xmlns="http://schemas.openxmlformats.org/spreadsheetml/2006/main" count="58" uniqueCount="33">
  <si>
    <t>STATISTIQUES OPC</t>
  </si>
  <si>
    <t>Nombre d'OPC</t>
  </si>
  <si>
    <t>Emissions</t>
  </si>
  <si>
    <t>Emiss./Rach. nets</t>
  </si>
  <si>
    <t>Var. marchés financiers</t>
  </si>
  <si>
    <t>Actifs nets</t>
  </si>
  <si>
    <t>Var. /mois préc.</t>
  </si>
  <si>
    <t>1. Nombre d'OPC</t>
  </si>
  <si>
    <t>Fcp</t>
  </si>
  <si>
    <t>Sicav</t>
  </si>
  <si>
    <t>Total</t>
  </si>
  <si>
    <t>Nombre total d'OPC</t>
  </si>
  <si>
    <t>Nombre d'OPC à comp. multiples</t>
  </si>
  <si>
    <t>Nombre d'OPC à structure classique</t>
  </si>
  <si>
    <t>Nombre de comparti-ments</t>
  </si>
  <si>
    <t>Nombre total d'unités</t>
  </si>
  <si>
    <t>Actifs nets des OPC à comp. mult.</t>
  </si>
  <si>
    <t>Em./Rach. nets</t>
  </si>
  <si>
    <t>(en milliards d'EUR)</t>
  </si>
  <si>
    <t>2. Actifs nets des OPC (en mia EUR)</t>
  </si>
  <si>
    <t>4. Emissions et rachats des OPC (en mia EUR)</t>
  </si>
  <si>
    <t>3. Nombre et actifs nets (en mia EUR) des OPC à compartiments multiples</t>
  </si>
  <si>
    <t>5. Distributions des OPC (en mia EUR)</t>
  </si>
  <si>
    <t>FIS</t>
  </si>
  <si>
    <t>Distributions</t>
  </si>
  <si>
    <t>Partie II (loi 2010)</t>
  </si>
  <si>
    <t>Partie I (loi 2010)</t>
  </si>
  <si>
    <t>Autres
OPC / FIS</t>
  </si>
  <si>
    <t>Sicar</t>
  </si>
  <si>
    <t>* y compris OPC liquidés au cours du mois de référence</t>
  </si>
  <si>
    <t>Rachats*</t>
  </si>
  <si>
    <r>
      <t>Rachats</t>
    </r>
    <r>
      <rPr>
        <b/>
        <sz val="8.5"/>
        <rFont val="MS Sans Serif"/>
        <family val="2"/>
      </rPr>
      <t>*</t>
    </r>
  </si>
  <si>
    <t>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</si>
</sst>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yy"/>
    <numFmt numFmtId="165" formatCode="mmmm\ yy"/>
    <numFmt numFmtId="166" formatCode="#,##0.000"/>
  </numFmts>
  <fonts count="11" x14ac:knownFonts="1">
    <font>
      <sz val="10"/>
      <name val="MS Sans Serif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color rgb="FF7FA9AE"/>
      <name val="Verdana"/>
      <family val="2"/>
    </font>
    <font>
      <b/>
      <sz val="10"/>
      <color rgb="FFC5B783"/>
      <name val="Verdana"/>
      <family val="2"/>
    </font>
    <font>
      <sz val="9"/>
      <name val="Verdana"/>
      <family val="2"/>
    </font>
    <font>
      <sz val="8"/>
      <color rgb="FF7FA9AE"/>
      <name val="Verdana"/>
      <family val="2"/>
    </font>
    <font>
      <sz val="10"/>
      <color rgb="FFC5B783"/>
      <name val="Verdana"/>
      <family val="2"/>
    </font>
    <font>
      <b/>
      <sz val="9"/>
      <name val="Verdana"/>
      <family val="2"/>
    </font>
    <font>
      <b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/>
      <bottom style="thin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medium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3" fontId="0" fillId="0" borderId="0" xfId="0" applyNumberFormat="1"/>
    <xf numFmtId="166" fontId="0" fillId="0" borderId="0" xfId="0" applyNumberFormat="1"/>
    <xf numFmtId="0" fontId="3" fillId="0" borderId="0" xfId="0" applyFont="1"/>
    <xf numFmtId="166" fontId="6" fillId="0" borderId="10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166" fontId="6" fillId="0" borderId="11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7" fillId="0" borderId="0" xfId="0" applyFont="1"/>
    <xf numFmtId="0" fontId="2" fillId="0" borderId="0" xfId="0" applyFont="1"/>
    <xf numFmtId="0" fontId="1" fillId="0" borderId="0" xfId="0" applyFont="1"/>
    <xf numFmtId="0" fontId="8" fillId="0" borderId="12" xfId="0" applyFont="1" applyBorder="1" applyAlignment="1">
      <alignment horizontal="left" vertical="center" indent="1"/>
    </xf>
    <xf numFmtId="3" fontId="6" fillId="0" borderId="12" xfId="0" applyNumberFormat="1" applyFont="1" applyBorder="1" applyAlignment="1">
      <alignment vertical="center"/>
    </xf>
    <xf numFmtId="0" fontId="8" fillId="0" borderId="11" xfId="0" applyFont="1" applyBorder="1" applyAlignment="1">
      <alignment horizontal="left" vertical="center" indent="1"/>
    </xf>
    <xf numFmtId="0" fontId="8" fillId="0" borderId="13" xfId="0" applyFont="1" applyBorder="1" applyAlignment="1">
      <alignment horizontal="left" vertical="center" indent="1"/>
    </xf>
    <xf numFmtId="3" fontId="6" fillId="0" borderId="13" xfId="0" applyNumberFormat="1" applyFont="1" applyBorder="1" applyAlignment="1">
      <alignment vertical="center"/>
    </xf>
    <xf numFmtId="0" fontId="5" fillId="0" borderId="9" xfId="0" applyFont="1" applyBorder="1" applyAlignment="1">
      <alignment horizontal="left" vertical="center" indent="1"/>
    </xf>
    <xf numFmtId="3" fontId="9" fillId="0" borderId="9" xfId="0" applyNumberFormat="1" applyFont="1" applyBorder="1" applyAlignment="1">
      <alignment vertical="center"/>
    </xf>
    <xf numFmtId="166" fontId="6" fillId="0" borderId="12" xfId="0" applyNumberFormat="1" applyFont="1" applyBorder="1" applyAlignment="1">
      <alignment vertical="center"/>
    </xf>
    <xf numFmtId="166" fontId="6" fillId="0" borderId="13" xfId="0" applyNumberFormat="1" applyFont="1" applyBorder="1" applyAlignment="1">
      <alignment vertical="center"/>
    </xf>
    <xf numFmtId="166" fontId="9" fillId="0" borderId="9" xfId="0" applyNumberFormat="1" applyFont="1" applyBorder="1" applyAlignment="1">
      <alignment vertical="center"/>
    </xf>
    <xf numFmtId="166" fontId="9" fillId="0" borderId="0" xfId="0" applyNumberFormat="1" applyFont="1" applyAlignment="1">
      <alignment vertical="center"/>
    </xf>
    <xf numFmtId="3" fontId="6" fillId="0" borderId="9" xfId="0" applyNumberFormat="1" applyFont="1" applyBorder="1" applyAlignment="1">
      <alignment vertical="center"/>
    </xf>
    <xf numFmtId="166" fontId="6" fillId="0" borderId="9" xfId="0" applyNumberFormat="1" applyFont="1" applyBorder="1" applyAlignment="1">
      <alignment vertical="center"/>
    </xf>
    <xf numFmtId="164" fontId="5" fillId="0" borderId="11" xfId="0" applyNumberFormat="1" applyFont="1" applyBorder="1" applyAlignment="1">
      <alignment horizontal="left" vertical="center" indent="1"/>
    </xf>
    <xf numFmtId="0" fontId="4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165" fontId="1" fillId="0" borderId="5" xfId="0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0" xfId="0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'Evolution générale'!#REF!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4B7-41DF-88EF-DC819E15B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0103280"/>
        <c:axId val="1610115792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'Evolution générale'!#REF!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4B7-41DF-88EF-DC819E15B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0108720"/>
        <c:axId val="1610127216"/>
      </c:lineChart>
      <c:catAx>
        <c:axId val="1610103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0115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0115792"/>
        <c:scaling>
          <c:orientation val="minMax"/>
          <c:max val="975"/>
          <c:min val="7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Net Assets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0103280"/>
        <c:crosses val="autoZero"/>
        <c:crossBetween val="between"/>
        <c:majorUnit val="100"/>
      </c:valAx>
      <c:catAx>
        <c:axId val="1610108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0127216"/>
        <c:crosses val="autoZero"/>
        <c:auto val="0"/>
        <c:lblAlgn val="ctr"/>
        <c:lblOffset val="100"/>
        <c:noMultiLvlLbl val="0"/>
      </c:catAx>
      <c:valAx>
        <c:axId val="1610127216"/>
        <c:scaling>
          <c:orientation val="minMax"/>
          <c:max val="2000"/>
          <c:min val="18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010872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51</xdr:row>
      <xdr:rowOff>0</xdr:rowOff>
    </xdr:from>
    <xdr:to>
      <xdr:col>8</xdr:col>
      <xdr:colOff>0</xdr:colOff>
      <xdr:row>51</xdr:row>
      <xdr:rowOff>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14305623-7DA3-468B-84C8-6BDEF518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2C9E-BC91-4579-A50B-E956AF657E51}">
  <sheetPr>
    <pageSetUpPr fitToPage="1"/>
  </sheetPr>
  <dimension ref="A1:H69"/>
  <sheetViews>
    <sheetView topLeftCell="A27" workbookViewId="0">
      <selection activeCell="A50" sqref="A50"/>
    </sheetView>
  </sheetViews>
  <sheetFormatPr defaultRowHeight="12.75" x14ac:dyDescent="0.2"/>
  <cols>
    <col min="1" max="8" width="19" customWidth="1"/>
  </cols>
  <sheetData>
    <row r="1" spans="1:8" x14ac:dyDescent="0.2">
      <c r="A1" s="32" t="s">
        <v>0</v>
      </c>
      <c r="B1" s="31"/>
      <c r="C1" s="31"/>
      <c r="D1" s="31"/>
      <c r="E1" s="31"/>
      <c r="F1" s="31"/>
      <c r="G1" s="31"/>
      <c r="H1" s="30"/>
    </row>
    <row r="2" spans="1:8" x14ac:dyDescent="0.2">
      <c r="A2" s="29">
        <v>45901</v>
      </c>
      <c r="B2" s="28"/>
      <c r="C2" s="28"/>
      <c r="D2" s="28"/>
      <c r="E2" s="28"/>
      <c r="F2" s="28"/>
      <c r="G2" s="28"/>
      <c r="H2" s="27"/>
    </row>
    <row r="3" spans="1:8" ht="6.75" customHeight="1" x14ac:dyDescent="0.2">
      <c r="A3" t="s">
        <v>32</v>
      </c>
    </row>
    <row r="4" spans="1:8" x14ac:dyDescent="0.2">
      <c r="H4" s="3" t="s">
        <v>18</v>
      </c>
    </row>
    <row r="5" spans="1:8" ht="26.25" thickBot="1" x14ac:dyDescent="0.25">
      <c r="A5" s="26"/>
      <c r="B5" s="26" t="s">
        <v>1</v>
      </c>
      <c r="C5" s="26" t="s">
        <v>2</v>
      </c>
      <c r="D5" s="26" t="s">
        <v>31</v>
      </c>
      <c r="E5" s="26" t="s">
        <v>3</v>
      </c>
      <c r="F5" s="26" t="s">
        <v>4</v>
      </c>
      <c r="G5" s="26" t="s">
        <v>5</v>
      </c>
      <c r="H5" s="26" t="s">
        <v>6</v>
      </c>
    </row>
    <row r="6" spans="1:8" ht="18" customHeight="1" x14ac:dyDescent="0.2">
      <c r="A6" s="25">
        <v>44531</v>
      </c>
      <c r="B6" s="5">
        <v>3492</v>
      </c>
      <c r="C6" s="6">
        <v>466.68599999999998</v>
      </c>
      <c r="D6" s="6">
        <v>434.57</v>
      </c>
      <c r="E6" s="6">
        <v>32.115999999999985</v>
      </c>
      <c r="F6" s="6"/>
      <c r="G6" s="6">
        <v>5859.4849999999997</v>
      </c>
      <c r="H6" s="6"/>
    </row>
    <row r="7" spans="1:8" ht="18" customHeight="1" x14ac:dyDescent="0.2">
      <c r="A7" s="25">
        <v>44562</v>
      </c>
      <c r="B7" s="5">
        <v>3474</v>
      </c>
      <c r="C7" s="6">
        <v>372.55999999999995</v>
      </c>
      <c r="D7" s="6">
        <v>384.90600000000001</v>
      </c>
      <c r="E7" s="6">
        <v>-12.346</v>
      </c>
      <c r="F7" s="6">
        <f t="shared" ref="F7:F51" si="0">H7-E7</f>
        <v>-161.01999999999998</v>
      </c>
      <c r="G7" s="6">
        <v>5686.1189999999997</v>
      </c>
      <c r="H7" s="6">
        <f t="shared" ref="H7:H49" si="1">G7-G6</f>
        <v>-173.36599999999999</v>
      </c>
    </row>
    <row r="8" spans="1:8" ht="18" customHeight="1" x14ac:dyDescent="0.2">
      <c r="A8" s="25">
        <v>44593</v>
      </c>
      <c r="B8" s="5">
        <v>3465</v>
      </c>
      <c r="C8" s="6">
        <v>357.00200000000007</v>
      </c>
      <c r="D8" s="6">
        <v>376.73499999999996</v>
      </c>
      <c r="E8" s="6">
        <v>-19.733000000000001</v>
      </c>
      <c r="F8" s="6">
        <f t="shared" si="0"/>
        <v>-121.33700000000061</v>
      </c>
      <c r="G8" s="6">
        <v>5545.0489999999991</v>
      </c>
      <c r="H8" s="6">
        <f t="shared" si="1"/>
        <v>-141.07000000000062</v>
      </c>
    </row>
    <row r="9" spans="1:8" ht="18" customHeight="1" x14ac:dyDescent="0.2">
      <c r="A9" s="25">
        <v>44621</v>
      </c>
      <c r="B9" s="5">
        <v>3459</v>
      </c>
      <c r="C9" s="6">
        <v>459.32600000000002</v>
      </c>
      <c r="D9" s="6">
        <v>474.197</v>
      </c>
      <c r="E9" s="6">
        <v>-14.870999999999981</v>
      </c>
      <c r="F9" s="6">
        <f t="shared" si="0"/>
        <v>27.164000000000556</v>
      </c>
      <c r="G9" s="6">
        <v>5557.3419999999996</v>
      </c>
      <c r="H9" s="6">
        <f t="shared" si="1"/>
        <v>12.293000000000575</v>
      </c>
    </row>
    <row r="10" spans="1:8" ht="18" customHeight="1" x14ac:dyDescent="0.2">
      <c r="A10" s="25">
        <v>44652</v>
      </c>
      <c r="B10" s="5">
        <v>3454</v>
      </c>
      <c r="C10" s="6">
        <v>360.84700000000004</v>
      </c>
      <c r="D10" s="6">
        <v>376.07</v>
      </c>
      <c r="E10" s="6">
        <v>-15.222999999999956</v>
      </c>
      <c r="F10" s="6">
        <f t="shared" si="0"/>
        <v>-65.014999999998508</v>
      </c>
      <c r="G10" s="6">
        <v>5477.1040000000012</v>
      </c>
      <c r="H10" s="6">
        <f t="shared" si="1"/>
        <v>-80.237999999998465</v>
      </c>
    </row>
    <row r="11" spans="1:8" ht="18" customHeight="1" x14ac:dyDescent="0.2">
      <c r="A11" s="25">
        <v>44682</v>
      </c>
      <c r="B11" s="5">
        <v>3443</v>
      </c>
      <c r="C11" s="6">
        <v>381.029</v>
      </c>
      <c r="D11" s="6">
        <v>398.37499999999994</v>
      </c>
      <c r="E11" s="6">
        <v>-17.346</v>
      </c>
      <c r="F11" s="6">
        <f t="shared" si="0"/>
        <v>-91.909000000001015</v>
      </c>
      <c r="G11" s="6">
        <v>5367.8490000000002</v>
      </c>
      <c r="H11" s="6">
        <f t="shared" si="1"/>
        <v>-109.25500000000102</v>
      </c>
    </row>
    <row r="12" spans="1:8" ht="18" customHeight="1" x14ac:dyDescent="0.2">
      <c r="A12" s="25">
        <v>44713</v>
      </c>
      <c r="B12" s="5">
        <v>3432</v>
      </c>
      <c r="C12" s="6">
        <v>375.77199999999993</v>
      </c>
      <c r="D12" s="6">
        <v>401.20600000000002</v>
      </c>
      <c r="E12" s="6">
        <v>-25.434000000000001</v>
      </c>
      <c r="F12" s="6">
        <f t="shared" si="0"/>
        <v>-172.79699999999977</v>
      </c>
      <c r="G12" s="6">
        <v>5169.6180000000004</v>
      </c>
      <c r="H12" s="6">
        <f t="shared" si="1"/>
        <v>-198.23099999999977</v>
      </c>
    </row>
    <row r="13" spans="1:8" ht="18" customHeight="1" x14ac:dyDescent="0.2">
      <c r="A13" s="25">
        <v>44743</v>
      </c>
      <c r="B13" s="5">
        <v>3422</v>
      </c>
      <c r="C13" s="6">
        <v>361.53500000000003</v>
      </c>
      <c r="D13" s="6">
        <v>382.54399999999998</v>
      </c>
      <c r="E13" s="6">
        <v>-21.008999999999958</v>
      </c>
      <c r="F13" s="6">
        <f t="shared" si="0"/>
        <v>230.43999999999863</v>
      </c>
      <c r="G13" s="6">
        <v>5379.0489999999991</v>
      </c>
      <c r="H13" s="6">
        <f t="shared" si="1"/>
        <v>209.43099999999868</v>
      </c>
    </row>
    <row r="14" spans="1:8" ht="18" customHeight="1" x14ac:dyDescent="0.2">
      <c r="A14" s="25">
        <v>44774</v>
      </c>
      <c r="B14" s="5">
        <v>3413</v>
      </c>
      <c r="C14" s="6">
        <v>355.17300000000006</v>
      </c>
      <c r="D14" s="6">
        <v>359.45400000000001</v>
      </c>
      <c r="E14" s="6">
        <v>-4.2809999999999997</v>
      </c>
      <c r="F14" s="6">
        <f t="shared" si="0"/>
        <v>-74.406999999998277</v>
      </c>
      <c r="G14" s="6">
        <v>5300.3610000000008</v>
      </c>
      <c r="H14" s="6">
        <f t="shared" si="1"/>
        <v>-78.687999999998283</v>
      </c>
    </row>
    <row r="15" spans="1:8" ht="18" customHeight="1" x14ac:dyDescent="0.2">
      <c r="A15" s="25">
        <v>44805</v>
      </c>
      <c r="B15" s="5">
        <v>3403</v>
      </c>
      <c r="C15" s="6">
        <v>363.52199999999999</v>
      </c>
      <c r="D15" s="6">
        <v>404.44799999999998</v>
      </c>
      <c r="E15" s="6">
        <v>-40.925999999999988</v>
      </c>
      <c r="F15" s="6">
        <f t="shared" si="0"/>
        <v>-221.50000000000131</v>
      </c>
      <c r="G15" s="6">
        <v>5037.9349999999995</v>
      </c>
      <c r="H15" s="6">
        <f t="shared" si="1"/>
        <v>-262.4260000000013</v>
      </c>
    </row>
    <row r="16" spans="1:8" ht="18" customHeight="1" x14ac:dyDescent="0.2">
      <c r="A16" s="25">
        <v>44835</v>
      </c>
      <c r="B16" s="5">
        <v>3392</v>
      </c>
      <c r="C16" s="6">
        <v>394.209</v>
      </c>
      <c r="D16" s="6">
        <v>406.71000000000004</v>
      </c>
      <c r="E16" s="6">
        <v>-12.501000000000033</v>
      </c>
      <c r="F16" s="6">
        <f t="shared" si="0"/>
        <v>39.348000000000695</v>
      </c>
      <c r="G16" s="6">
        <v>5064.7820000000002</v>
      </c>
      <c r="H16" s="6">
        <f t="shared" si="1"/>
        <v>26.847000000000662</v>
      </c>
    </row>
    <row r="17" spans="1:8" ht="18" customHeight="1" x14ac:dyDescent="0.2">
      <c r="A17" s="25">
        <v>44866</v>
      </c>
      <c r="B17" s="5">
        <v>3375</v>
      </c>
      <c r="C17" s="6">
        <v>382.185</v>
      </c>
      <c r="D17" s="6">
        <v>374.11099999999999</v>
      </c>
      <c r="E17" s="6">
        <v>8.0739999999999998</v>
      </c>
      <c r="F17" s="6">
        <f t="shared" si="0"/>
        <v>93.516999999999442</v>
      </c>
      <c r="G17" s="6">
        <v>5166.3729999999996</v>
      </c>
      <c r="H17" s="6">
        <f t="shared" si="1"/>
        <v>101.59099999999944</v>
      </c>
    </row>
    <row r="18" spans="1:8" ht="18" customHeight="1" x14ac:dyDescent="0.2">
      <c r="A18" s="25">
        <v>44896</v>
      </c>
      <c r="B18" s="5">
        <v>3377</v>
      </c>
      <c r="C18" s="6">
        <v>386.23399999999998</v>
      </c>
      <c r="D18" s="6">
        <v>378.58</v>
      </c>
      <c r="E18" s="6">
        <v>7.6539999999999964</v>
      </c>
      <c r="F18" s="6">
        <f t="shared" si="0"/>
        <v>-145.57099999999946</v>
      </c>
      <c r="G18" s="6">
        <v>5028.4560000000001</v>
      </c>
      <c r="H18" s="6">
        <f t="shared" si="1"/>
        <v>-137.91699999999946</v>
      </c>
    </row>
    <row r="19" spans="1:8" ht="18" customHeight="1" x14ac:dyDescent="0.2">
      <c r="A19" s="25">
        <v>44927</v>
      </c>
      <c r="B19" s="5">
        <v>3353</v>
      </c>
      <c r="C19" s="6">
        <v>368.67199999999997</v>
      </c>
      <c r="D19" s="6">
        <v>354.39499999999998</v>
      </c>
      <c r="E19" s="6">
        <v>14.276999999999987</v>
      </c>
      <c r="F19" s="6">
        <f t="shared" si="0"/>
        <v>149.29499999999922</v>
      </c>
      <c r="G19" s="6">
        <v>5192.0279999999993</v>
      </c>
      <c r="H19" s="6">
        <f t="shared" si="1"/>
        <v>163.57199999999921</v>
      </c>
    </row>
    <row r="20" spans="1:8" ht="18" customHeight="1" x14ac:dyDescent="0.2">
      <c r="A20" s="25">
        <v>44958</v>
      </c>
      <c r="B20" s="5">
        <v>3348</v>
      </c>
      <c r="C20" s="6">
        <v>349.173</v>
      </c>
      <c r="D20" s="6">
        <v>346.48099999999999</v>
      </c>
      <c r="E20" s="6">
        <v>2.6920000000000002</v>
      </c>
      <c r="F20" s="6">
        <f t="shared" si="0"/>
        <v>-30.366999999999273</v>
      </c>
      <c r="G20" s="6">
        <v>5164.3530000000001</v>
      </c>
      <c r="H20" s="6">
        <f t="shared" si="1"/>
        <v>-27.674999999999272</v>
      </c>
    </row>
    <row r="21" spans="1:8" ht="18" customHeight="1" x14ac:dyDescent="0.2">
      <c r="A21" s="25">
        <v>44986</v>
      </c>
      <c r="B21" s="5">
        <v>3345</v>
      </c>
      <c r="C21" s="6">
        <v>440.67500000000007</v>
      </c>
      <c r="D21" s="6">
        <v>449.92499999999995</v>
      </c>
      <c r="E21" s="6">
        <v>-9.25</v>
      </c>
      <c r="F21" s="6">
        <f t="shared" si="0"/>
        <v>-6.4149999999999636</v>
      </c>
      <c r="G21" s="6">
        <v>5148.6880000000001</v>
      </c>
      <c r="H21" s="6">
        <f t="shared" si="1"/>
        <v>-15.664999999999964</v>
      </c>
    </row>
    <row r="22" spans="1:8" ht="18" customHeight="1" x14ac:dyDescent="0.2">
      <c r="A22" s="25">
        <v>45017</v>
      </c>
      <c r="B22" s="5">
        <v>3341</v>
      </c>
      <c r="C22" s="6">
        <v>324.33800000000002</v>
      </c>
      <c r="D22" s="6">
        <v>324.37399999999997</v>
      </c>
      <c r="E22" s="6">
        <v>-3.5999999999999997E-2</v>
      </c>
      <c r="F22" s="6">
        <f t="shared" si="0"/>
        <v>-9.6250000000000586</v>
      </c>
      <c r="G22" s="6">
        <v>5139.027</v>
      </c>
      <c r="H22" s="6">
        <f t="shared" si="1"/>
        <v>-9.6610000000000582</v>
      </c>
    </row>
    <row r="23" spans="1:8" ht="18" customHeight="1" x14ac:dyDescent="0.2">
      <c r="A23" s="25">
        <v>45047</v>
      </c>
      <c r="B23" s="5">
        <v>3341</v>
      </c>
      <c r="C23" s="6">
        <v>369.71600000000001</v>
      </c>
      <c r="D23" s="6">
        <v>380.82500000000005</v>
      </c>
      <c r="E23" s="6">
        <v>-11.109000000000037</v>
      </c>
      <c r="F23" s="6">
        <f t="shared" si="0"/>
        <v>34.637000000000285</v>
      </c>
      <c r="G23" s="6">
        <v>5162.5550000000003</v>
      </c>
      <c r="H23" s="6">
        <f t="shared" si="1"/>
        <v>23.528000000000247</v>
      </c>
    </row>
    <row r="24" spans="1:8" ht="18" customHeight="1" x14ac:dyDescent="0.2">
      <c r="A24" s="25">
        <v>45078</v>
      </c>
      <c r="B24" s="5">
        <v>3336</v>
      </c>
      <c r="C24" s="6">
        <v>379.10199999999998</v>
      </c>
      <c r="D24" s="6">
        <v>394.404</v>
      </c>
      <c r="E24" s="6">
        <v>-15.302000000000021</v>
      </c>
      <c r="F24" s="6">
        <f t="shared" si="0"/>
        <v>50.492999999999824</v>
      </c>
      <c r="G24" s="6">
        <v>5197.7460000000001</v>
      </c>
      <c r="H24" s="6">
        <f t="shared" si="1"/>
        <v>35.190999999999804</v>
      </c>
    </row>
    <row r="25" spans="1:8" ht="18" customHeight="1" x14ac:dyDescent="0.2">
      <c r="A25" s="25">
        <v>45108</v>
      </c>
      <c r="B25" s="5">
        <v>3324</v>
      </c>
      <c r="C25" s="6">
        <v>346.66299999999995</v>
      </c>
      <c r="D25" s="6">
        <v>349.47399999999999</v>
      </c>
      <c r="E25" s="6">
        <v>-2.8109999999999999</v>
      </c>
      <c r="F25" s="6">
        <f t="shared" si="0"/>
        <v>48.644000000000538</v>
      </c>
      <c r="G25" s="6">
        <v>5243.5790000000006</v>
      </c>
      <c r="H25" s="6">
        <f t="shared" si="1"/>
        <v>45.833000000000538</v>
      </c>
    </row>
    <row r="26" spans="1:8" ht="18" customHeight="1" x14ac:dyDescent="0.2">
      <c r="A26" s="25">
        <v>45139</v>
      </c>
      <c r="B26" s="5">
        <v>3323</v>
      </c>
      <c r="C26" s="6">
        <v>350.78900000000004</v>
      </c>
      <c r="D26" s="6">
        <v>355.19900000000001</v>
      </c>
      <c r="E26" s="6">
        <v>-4.41</v>
      </c>
      <c r="F26" s="6">
        <f t="shared" si="0"/>
        <v>-43.524000000001109</v>
      </c>
      <c r="G26" s="6">
        <v>5195.6449999999995</v>
      </c>
      <c r="H26" s="6">
        <f t="shared" si="1"/>
        <v>-47.934000000001106</v>
      </c>
    </row>
    <row r="27" spans="1:8" ht="18" customHeight="1" x14ac:dyDescent="0.2">
      <c r="A27" s="25">
        <v>45170</v>
      </c>
      <c r="B27" s="5">
        <v>3319</v>
      </c>
      <c r="C27" s="6">
        <v>352.58000000000004</v>
      </c>
      <c r="D27" s="6">
        <v>379.40999999999997</v>
      </c>
      <c r="E27" s="6">
        <v>-26.83</v>
      </c>
      <c r="F27" s="6">
        <f t="shared" si="0"/>
        <v>-50.946999999999136</v>
      </c>
      <c r="G27" s="6">
        <v>5117.8680000000004</v>
      </c>
      <c r="H27" s="6">
        <f t="shared" si="1"/>
        <v>-77.776999999999134</v>
      </c>
    </row>
    <row r="28" spans="1:8" ht="18" customHeight="1" x14ac:dyDescent="0.2">
      <c r="A28" s="25">
        <v>45200</v>
      </c>
      <c r="B28" s="5">
        <v>3303</v>
      </c>
      <c r="C28" s="6">
        <v>400.53500000000003</v>
      </c>
      <c r="D28" s="6">
        <v>410.91899999999998</v>
      </c>
      <c r="E28" s="6">
        <v>-10.383999999999958</v>
      </c>
      <c r="F28" s="6">
        <f t="shared" si="0"/>
        <v>-99.583000000001505</v>
      </c>
      <c r="G28" s="6">
        <v>5007.9009999999989</v>
      </c>
      <c r="H28" s="6">
        <f t="shared" si="1"/>
        <v>-109.96700000000146</v>
      </c>
    </row>
    <row r="29" spans="1:8" ht="18" customHeight="1" x14ac:dyDescent="0.2">
      <c r="A29" s="25">
        <v>45231</v>
      </c>
      <c r="B29" s="5">
        <v>3293</v>
      </c>
      <c r="C29" s="6">
        <v>409.23200000000003</v>
      </c>
      <c r="D29" s="6">
        <v>418.47199999999998</v>
      </c>
      <c r="E29" s="6">
        <v>-9.24</v>
      </c>
      <c r="F29" s="6">
        <f t="shared" si="0"/>
        <v>153.56800000000044</v>
      </c>
      <c r="G29" s="6">
        <v>5152.2289999999994</v>
      </c>
      <c r="H29" s="6">
        <f t="shared" si="1"/>
        <v>144.32800000000043</v>
      </c>
    </row>
    <row r="30" spans="1:8" ht="18" customHeight="1" x14ac:dyDescent="0.2">
      <c r="A30" s="25">
        <v>45261</v>
      </c>
      <c r="B30" s="5">
        <v>3274</v>
      </c>
      <c r="C30" s="6">
        <v>441.75200000000007</v>
      </c>
      <c r="D30" s="6">
        <v>437.55599999999998</v>
      </c>
      <c r="E30" s="6">
        <v>4.1959999999999997</v>
      </c>
      <c r="F30" s="6">
        <f t="shared" si="0"/>
        <v>128.58500000000086</v>
      </c>
      <c r="G30" s="6">
        <v>5285.01</v>
      </c>
      <c r="H30" s="6">
        <f t="shared" si="1"/>
        <v>132.78100000000086</v>
      </c>
    </row>
    <row r="31" spans="1:8" ht="18" customHeight="1" x14ac:dyDescent="0.2">
      <c r="A31" s="25">
        <v>45292</v>
      </c>
      <c r="B31" s="5">
        <v>3269</v>
      </c>
      <c r="C31" s="6">
        <v>425.82400000000001</v>
      </c>
      <c r="D31" s="6">
        <v>431.65199999999999</v>
      </c>
      <c r="E31" s="6">
        <v>-5.8280000000000003</v>
      </c>
      <c r="F31" s="6">
        <f t="shared" si="0"/>
        <v>47.150000000000119</v>
      </c>
      <c r="G31" s="6">
        <v>5326.3320000000003</v>
      </c>
      <c r="H31" s="6">
        <f t="shared" si="1"/>
        <v>41.322000000000116</v>
      </c>
    </row>
    <row r="32" spans="1:8" ht="18" customHeight="1" x14ac:dyDescent="0.2">
      <c r="A32" s="25">
        <v>45323</v>
      </c>
      <c r="B32" s="5">
        <v>3260</v>
      </c>
      <c r="C32" s="6">
        <v>414.82099999999997</v>
      </c>
      <c r="D32" s="6">
        <v>417.24299999999994</v>
      </c>
      <c r="E32" s="6">
        <v>-2.4220000000000002</v>
      </c>
      <c r="F32" s="6">
        <f t="shared" si="0"/>
        <v>69.400999999999357</v>
      </c>
      <c r="G32" s="6">
        <v>5393.3109999999997</v>
      </c>
      <c r="H32" s="6">
        <f t="shared" si="1"/>
        <v>66.97899999999936</v>
      </c>
    </row>
    <row r="33" spans="1:8" ht="18" customHeight="1" x14ac:dyDescent="0.2">
      <c r="A33" s="25">
        <v>45352</v>
      </c>
      <c r="B33" s="5">
        <v>3251</v>
      </c>
      <c r="C33" s="6">
        <v>444.86899999999997</v>
      </c>
      <c r="D33" s="6">
        <v>443.02500000000003</v>
      </c>
      <c r="E33" s="6">
        <v>1.8440000000000001</v>
      </c>
      <c r="F33" s="6">
        <f t="shared" si="0"/>
        <v>90.092999999999904</v>
      </c>
      <c r="G33" s="6">
        <v>5485.2479999999996</v>
      </c>
      <c r="H33" s="6">
        <f t="shared" si="1"/>
        <v>91.936999999999898</v>
      </c>
    </row>
    <row r="34" spans="1:8" ht="18" customHeight="1" x14ac:dyDescent="0.2">
      <c r="A34" s="25">
        <v>45383</v>
      </c>
      <c r="B34" s="5">
        <v>3236</v>
      </c>
      <c r="C34" s="6">
        <v>452.07799999999997</v>
      </c>
      <c r="D34" s="6">
        <v>457.21899999999999</v>
      </c>
      <c r="E34" s="6">
        <v>-5.141</v>
      </c>
      <c r="F34" s="6">
        <f t="shared" si="0"/>
        <v>-58.569000000000038</v>
      </c>
      <c r="G34" s="6">
        <v>5421.5379999999996</v>
      </c>
      <c r="H34" s="6">
        <f t="shared" si="1"/>
        <v>-63.710000000000036</v>
      </c>
    </row>
    <row r="35" spans="1:8" ht="18" customHeight="1" x14ac:dyDescent="0.2">
      <c r="A35" s="25">
        <v>45413</v>
      </c>
      <c r="B35" s="5">
        <v>3232</v>
      </c>
      <c r="C35" s="6">
        <v>470.93900000000002</v>
      </c>
      <c r="D35" s="6">
        <v>461.75899999999996</v>
      </c>
      <c r="E35" s="6">
        <v>9.18</v>
      </c>
      <c r="F35" s="6">
        <f t="shared" si="0"/>
        <v>41.774999999999928</v>
      </c>
      <c r="G35" s="6">
        <v>5472.4929999999995</v>
      </c>
      <c r="H35" s="6">
        <f t="shared" si="1"/>
        <v>50.954999999999927</v>
      </c>
    </row>
    <row r="36" spans="1:8" ht="18" customHeight="1" x14ac:dyDescent="0.2">
      <c r="A36" s="25">
        <v>45444</v>
      </c>
      <c r="B36" s="5">
        <v>3228</v>
      </c>
      <c r="C36" s="6">
        <v>465.41899999999998</v>
      </c>
      <c r="D36" s="6">
        <v>439.56</v>
      </c>
      <c r="E36" s="6">
        <v>25.85899999999998</v>
      </c>
      <c r="F36" s="6">
        <f t="shared" si="0"/>
        <v>83.919000000001176</v>
      </c>
      <c r="G36" s="6">
        <v>5582.2710000000006</v>
      </c>
      <c r="H36" s="6">
        <f t="shared" si="1"/>
        <v>109.77800000000116</v>
      </c>
    </row>
    <row r="37" spans="1:8" ht="18" customHeight="1" x14ac:dyDescent="0.2">
      <c r="A37" s="25">
        <v>45474</v>
      </c>
      <c r="B37" s="5">
        <v>3211</v>
      </c>
      <c r="C37" s="6">
        <v>468.15500000000003</v>
      </c>
      <c r="D37" s="6">
        <v>455.70499999999998</v>
      </c>
      <c r="E37" s="6">
        <v>12.450000000000045</v>
      </c>
      <c r="F37" s="6">
        <f t="shared" si="0"/>
        <v>24.495999999999867</v>
      </c>
      <c r="G37" s="6">
        <v>5619.2170000000006</v>
      </c>
      <c r="H37" s="6">
        <f t="shared" si="1"/>
        <v>36.945999999999913</v>
      </c>
    </row>
    <row r="38" spans="1:8" ht="18" customHeight="1" x14ac:dyDescent="0.2">
      <c r="A38" s="25">
        <v>45505</v>
      </c>
      <c r="B38" s="5">
        <v>3205</v>
      </c>
      <c r="C38" s="6">
        <v>422.27300000000002</v>
      </c>
      <c r="D38" s="6">
        <v>404.81200000000001</v>
      </c>
      <c r="E38" s="6">
        <v>17.461000000000013</v>
      </c>
      <c r="F38" s="6">
        <f t="shared" si="0"/>
        <v>2.2619999999990341</v>
      </c>
      <c r="G38" s="6">
        <v>5638.94</v>
      </c>
      <c r="H38" s="6">
        <f t="shared" si="1"/>
        <v>19.722999999999047</v>
      </c>
    </row>
    <row r="39" spans="1:8" ht="18" customHeight="1" x14ac:dyDescent="0.2">
      <c r="A39" s="25">
        <v>45536</v>
      </c>
      <c r="B39" s="5">
        <v>3194</v>
      </c>
      <c r="C39" s="6">
        <v>432.81799999999998</v>
      </c>
      <c r="D39" s="6">
        <v>460.11500000000001</v>
      </c>
      <c r="E39" s="6">
        <v>-27.297000000000025</v>
      </c>
      <c r="F39" s="6">
        <f t="shared" si="0"/>
        <v>47.901000000000295</v>
      </c>
      <c r="G39" s="6">
        <v>5659.5439999999999</v>
      </c>
      <c r="H39" s="6">
        <f t="shared" si="1"/>
        <v>20.604000000000269</v>
      </c>
    </row>
    <row r="40" spans="1:8" ht="18" customHeight="1" x14ac:dyDescent="0.2">
      <c r="A40" s="25">
        <v>45566</v>
      </c>
      <c r="B40" s="5">
        <v>3179</v>
      </c>
      <c r="C40" s="6">
        <v>500.33500000000004</v>
      </c>
      <c r="D40" s="6">
        <v>482.32800000000003</v>
      </c>
      <c r="E40" s="6">
        <v>18.007000000000005</v>
      </c>
      <c r="F40" s="6">
        <f t="shared" si="0"/>
        <v>-11.970999999999947</v>
      </c>
      <c r="G40" s="6">
        <v>5665.58</v>
      </c>
      <c r="H40" s="6">
        <f t="shared" si="1"/>
        <v>6.0360000000000582</v>
      </c>
    </row>
    <row r="41" spans="1:8" ht="18" customHeight="1" x14ac:dyDescent="0.2">
      <c r="A41" s="25">
        <v>45597</v>
      </c>
      <c r="B41" s="5">
        <v>3161</v>
      </c>
      <c r="C41" s="6">
        <v>487.00599999999997</v>
      </c>
      <c r="D41" s="6">
        <v>477.21899999999994</v>
      </c>
      <c r="E41" s="6">
        <v>9.7870000000000346</v>
      </c>
      <c r="F41" s="6">
        <f t="shared" si="0"/>
        <v>164.80999999999881</v>
      </c>
      <c r="G41" s="6">
        <v>5840.1769999999988</v>
      </c>
      <c r="H41" s="6">
        <f t="shared" si="1"/>
        <v>174.59699999999884</v>
      </c>
    </row>
    <row r="42" spans="1:8" ht="18" customHeight="1" x14ac:dyDescent="0.2">
      <c r="A42" s="25">
        <v>45627</v>
      </c>
      <c r="B42" s="5">
        <v>3143</v>
      </c>
      <c r="C42" s="6">
        <v>554.03399999999999</v>
      </c>
      <c r="D42" s="6">
        <v>549.52399999999989</v>
      </c>
      <c r="E42" s="6">
        <v>4.5100000000001046</v>
      </c>
      <c r="F42" s="6">
        <f t="shared" si="0"/>
        <v>-24.598999999999137</v>
      </c>
      <c r="G42" s="6">
        <v>5820.0879999999997</v>
      </c>
      <c r="H42" s="6">
        <f t="shared" si="1"/>
        <v>-20.088999999999032</v>
      </c>
    </row>
    <row r="43" spans="1:8" ht="18" customHeight="1" x14ac:dyDescent="0.2">
      <c r="A43" s="25">
        <v>45658</v>
      </c>
      <c r="B43" s="5">
        <v>3128</v>
      </c>
      <c r="C43" s="6">
        <v>520.51199999999994</v>
      </c>
      <c r="D43" s="6">
        <v>511.03799999999995</v>
      </c>
      <c r="E43" s="6">
        <v>9.4739999999999895</v>
      </c>
      <c r="F43" s="6">
        <f t="shared" si="0"/>
        <v>99.75500000000028</v>
      </c>
      <c r="G43" s="6">
        <v>5929.317</v>
      </c>
      <c r="H43" s="6">
        <f t="shared" si="1"/>
        <v>109.22900000000027</v>
      </c>
    </row>
    <row r="44" spans="1:8" ht="18" customHeight="1" x14ac:dyDescent="0.2">
      <c r="A44" s="25">
        <v>45689</v>
      </c>
      <c r="B44" s="5">
        <v>3131</v>
      </c>
      <c r="C44" s="6">
        <v>531.50599999999997</v>
      </c>
      <c r="D44" s="6">
        <v>497.36100000000005</v>
      </c>
      <c r="E44" s="6">
        <v>34.144999999999925</v>
      </c>
      <c r="F44" s="6">
        <f t="shared" si="0"/>
        <v>-6.1979999999998086</v>
      </c>
      <c r="G44" s="6">
        <v>5957.2640000000001</v>
      </c>
      <c r="H44" s="6">
        <f t="shared" si="1"/>
        <v>27.947000000000116</v>
      </c>
    </row>
    <row r="45" spans="1:8" ht="18" customHeight="1" x14ac:dyDescent="0.2">
      <c r="A45" s="25">
        <v>45717</v>
      </c>
      <c r="B45" s="5">
        <v>3124</v>
      </c>
      <c r="C45" s="6">
        <v>562.23199999999997</v>
      </c>
      <c r="D45" s="6">
        <v>545.91300000000012</v>
      </c>
      <c r="E45" s="6">
        <v>16.318999999999846</v>
      </c>
      <c r="F45" s="6">
        <f t="shared" si="0"/>
        <v>-223.80400000000043</v>
      </c>
      <c r="G45" s="6">
        <v>5749.7789999999995</v>
      </c>
      <c r="H45" s="6">
        <f t="shared" si="1"/>
        <v>-207.48500000000058</v>
      </c>
    </row>
    <row r="46" spans="1:8" ht="18" customHeight="1" x14ac:dyDescent="0.2">
      <c r="A46" s="25">
        <v>45748</v>
      </c>
      <c r="B46" s="5">
        <v>3112</v>
      </c>
      <c r="C46" s="6">
        <v>552.12700000000007</v>
      </c>
      <c r="D46" s="6">
        <v>556.46900000000005</v>
      </c>
      <c r="E46" s="6">
        <v>-4.3419999999999845</v>
      </c>
      <c r="F46" s="6">
        <f t="shared" si="0"/>
        <v>-126.55200000000025</v>
      </c>
      <c r="G46" s="6">
        <v>5618.8849999999993</v>
      </c>
      <c r="H46" s="6">
        <f t="shared" si="1"/>
        <v>-130.89400000000023</v>
      </c>
    </row>
    <row r="47" spans="1:8" ht="18" customHeight="1" x14ac:dyDescent="0.2">
      <c r="A47" s="25">
        <v>45778</v>
      </c>
      <c r="B47" s="5">
        <v>3107</v>
      </c>
      <c r="C47" s="6">
        <v>471.529</v>
      </c>
      <c r="D47" s="6">
        <v>469.42499999999995</v>
      </c>
      <c r="E47" s="6">
        <v>2.1040000000000418</v>
      </c>
      <c r="F47" s="6">
        <f t="shared" si="0"/>
        <v>144.41399999999999</v>
      </c>
      <c r="G47" s="6">
        <v>5765.4029999999993</v>
      </c>
      <c r="H47" s="6">
        <f t="shared" si="1"/>
        <v>146.51800000000003</v>
      </c>
    </row>
    <row r="48" spans="1:8" ht="18" customHeight="1" x14ac:dyDescent="0.2">
      <c r="A48" s="25">
        <v>45809</v>
      </c>
      <c r="B48" s="5">
        <v>3104</v>
      </c>
      <c r="C48" s="6">
        <v>489.49100000000004</v>
      </c>
      <c r="D48" s="6">
        <v>462.209</v>
      </c>
      <c r="E48" s="6">
        <v>27.282000000000039</v>
      </c>
      <c r="F48" s="6">
        <f t="shared" si="0"/>
        <v>-5.4990000000005921</v>
      </c>
      <c r="G48" s="6">
        <v>5787.1859999999988</v>
      </c>
      <c r="H48" s="6">
        <f t="shared" si="1"/>
        <v>21.782999999999447</v>
      </c>
    </row>
    <row r="49" spans="1:8" ht="18" customHeight="1" x14ac:dyDescent="0.2">
      <c r="A49" s="25">
        <v>45839</v>
      </c>
      <c r="B49" s="5">
        <v>3096</v>
      </c>
      <c r="C49" s="6">
        <v>526.93200000000002</v>
      </c>
      <c r="D49" s="6">
        <v>503.99299999999999</v>
      </c>
      <c r="E49" s="6">
        <v>22.939000000000021</v>
      </c>
      <c r="F49" s="6">
        <f t="shared" si="0"/>
        <v>96.022000000002038</v>
      </c>
      <c r="G49" s="6">
        <v>5906.1470000000008</v>
      </c>
      <c r="H49" s="6">
        <f t="shared" si="1"/>
        <v>118.96100000000206</v>
      </c>
    </row>
    <row r="50" spans="1:8" ht="18" customHeight="1" x14ac:dyDescent="0.2">
      <c r="A50" s="25">
        <v>45870</v>
      </c>
      <c r="B50" s="5">
        <v>3079</v>
      </c>
      <c r="C50" s="6">
        <v>465.49799999999999</v>
      </c>
      <c r="D50" s="6">
        <v>418.33800000000002</v>
      </c>
      <c r="E50" s="6">
        <v>47.159999999999968</v>
      </c>
      <c r="F50" s="6">
        <v>-3.0160000000006448</v>
      </c>
      <c r="G50" s="6">
        <v>5950.2910000000002</v>
      </c>
      <c r="H50" s="6">
        <v>44.143999999999323</v>
      </c>
    </row>
    <row r="51" spans="1:8" ht="18" customHeight="1" x14ac:dyDescent="0.2">
      <c r="A51" s="25">
        <v>45901</v>
      </c>
      <c r="B51" s="5">
        <f>'Stat. détaillée'!F12</f>
        <v>3071</v>
      </c>
      <c r="C51" s="6">
        <f>'Stat. détaillée'!F34</f>
        <v>518.66599999999994</v>
      </c>
      <c r="D51" s="6">
        <f>'Stat. détaillée'!F35</f>
        <v>509.56200000000001</v>
      </c>
      <c r="E51" s="6">
        <f>'Stat. détaillée'!F36</f>
        <v>9.1039999999999281</v>
      </c>
      <c r="F51" s="6">
        <f t="shared" si="0"/>
        <v>65.649000000000683</v>
      </c>
      <c r="G51" s="6">
        <f>'Stat. détaillée'!F22</f>
        <v>6025.0440000000008</v>
      </c>
      <c r="H51" s="6">
        <f>G51-G50</f>
        <v>74.753000000000611</v>
      </c>
    </row>
    <row r="52" spans="1:8" ht="18" customHeight="1" x14ac:dyDescent="0.2">
      <c r="A52" s="9" t="s">
        <v>29</v>
      </c>
      <c r="B52" s="3"/>
      <c r="C52" s="3"/>
      <c r="D52" s="3"/>
      <c r="E52" s="3"/>
      <c r="F52" s="3"/>
      <c r="G52" s="3"/>
      <c r="H52" s="20"/>
    </row>
    <row r="53" spans="1:8" ht="18" customHeight="1" x14ac:dyDescent="0.2">
      <c r="E53" s="2"/>
      <c r="F53" s="2"/>
      <c r="H53" s="35"/>
    </row>
    <row r="54" spans="1:8" ht="18" customHeight="1" x14ac:dyDescent="0.2"/>
    <row r="55" spans="1:8" ht="18" customHeight="1" x14ac:dyDescent="0.2"/>
    <row r="56" spans="1:8" ht="18" customHeight="1" x14ac:dyDescent="0.2">
      <c r="E56" s="1"/>
      <c r="F56" s="1"/>
    </row>
    <row r="57" spans="1:8" ht="18" customHeight="1" x14ac:dyDescent="0.2">
      <c r="E57" s="1"/>
      <c r="F57" s="1"/>
    </row>
    <row r="58" spans="1:8" ht="18" customHeight="1" x14ac:dyDescent="0.2"/>
    <row r="59" spans="1:8" ht="18" customHeight="1" x14ac:dyDescent="0.2"/>
    <row r="60" spans="1:8" ht="18" customHeight="1" x14ac:dyDescent="0.2"/>
    <row r="61" spans="1:8" ht="18" customHeight="1" x14ac:dyDescent="0.2"/>
    <row r="62" spans="1:8" ht="18" customHeight="1" x14ac:dyDescent="0.2"/>
    <row r="63" spans="1:8" ht="18" customHeight="1" x14ac:dyDescent="0.2"/>
    <row r="64" spans="1:8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</sheetData>
  <printOptions horizontalCentered="1"/>
  <pageMargins left="0.47244094488188981" right="0.39370078740157483" top="0.62992125984251968" bottom="0.55118110236220474" header="0.51181102362204722" footer="0.51181102362204722"/>
  <pageSetup paperSize="9"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266A5-F81D-4F9B-B349-CFE5C3E9DEDF}">
  <sheetPr>
    <pageSetUpPr fitToPage="1"/>
  </sheetPr>
  <dimension ref="A1:H42"/>
  <sheetViews>
    <sheetView tabSelected="1" workbookViewId="0">
      <selection activeCell="B5" sqref="B5"/>
    </sheetView>
  </sheetViews>
  <sheetFormatPr defaultColWidth="8.5703125" defaultRowHeight="12.75" x14ac:dyDescent="0.2"/>
  <cols>
    <col min="1" max="1" width="19.7109375" style="10" customWidth="1"/>
    <col min="2" max="2" width="12.7109375" style="10" customWidth="1"/>
    <col min="3" max="3" width="12.28515625" style="10" customWidth="1"/>
    <col min="4" max="4" width="13.5703125" style="10" customWidth="1"/>
    <col min="5" max="5" width="12" style="10" bestFit="1" customWidth="1"/>
    <col min="6" max="6" width="15" style="10" customWidth="1"/>
    <col min="7" max="7" width="8.42578125" style="10" customWidth="1"/>
    <col min="8" max="8" width="5.42578125" style="10" customWidth="1"/>
    <col min="9" max="9" width="16.5703125" style="10" customWidth="1"/>
    <col min="10" max="10" width="10.5703125" style="10" customWidth="1"/>
    <col min="11" max="11" width="15" style="10" customWidth="1"/>
    <col min="12" max="12" width="10.5703125" style="10" customWidth="1"/>
    <col min="13" max="13" width="12" style="10" customWidth="1"/>
    <col min="14" max="14" width="15" style="10" customWidth="1"/>
    <col min="15" max="16384" width="8.5703125" style="10"/>
  </cols>
  <sheetData>
    <row r="1" spans="1:8" x14ac:dyDescent="0.2">
      <c r="A1" s="36" t="s">
        <v>0</v>
      </c>
      <c r="B1" s="37"/>
      <c r="C1" s="37"/>
      <c r="D1" s="37"/>
      <c r="E1" s="37"/>
      <c r="F1" s="38"/>
      <c r="G1" s="34"/>
      <c r="H1" s="33"/>
    </row>
    <row r="2" spans="1:8" x14ac:dyDescent="0.2">
      <c r="A2" s="39">
        <f>'Evolution générale'!A2</f>
        <v>45901</v>
      </c>
      <c r="B2" s="40"/>
      <c r="C2" s="40"/>
      <c r="D2" s="40"/>
      <c r="E2" s="40"/>
      <c r="F2" s="41"/>
      <c r="G2" s="34"/>
      <c r="H2" s="33"/>
    </row>
    <row r="5" spans="1:8" x14ac:dyDescent="0.2">
      <c r="A5" s="11" t="s">
        <v>7</v>
      </c>
    </row>
    <row r="7" spans="1:8" ht="30" customHeight="1" thickBot="1" x14ac:dyDescent="0.25">
      <c r="A7" s="26"/>
      <c r="B7" s="26" t="s">
        <v>8</v>
      </c>
      <c r="C7" s="26" t="s">
        <v>9</v>
      </c>
      <c r="D7" s="26" t="s">
        <v>27</v>
      </c>
      <c r="E7" s="26" t="s">
        <v>28</v>
      </c>
      <c r="F7" s="26" t="s">
        <v>10</v>
      </c>
    </row>
    <row r="8" spans="1:8" ht="18" customHeight="1" x14ac:dyDescent="0.2">
      <c r="A8" s="12" t="s">
        <v>26</v>
      </c>
      <c r="B8" s="13">
        <v>751</v>
      </c>
      <c r="C8" s="13">
        <v>762</v>
      </c>
      <c r="D8" s="13">
        <v>0</v>
      </c>
      <c r="E8" s="13">
        <v>0</v>
      </c>
      <c r="F8" s="13">
        <f>B8+C8+D8+E8</f>
        <v>1513</v>
      </c>
    </row>
    <row r="9" spans="1:8" ht="18" customHeight="1" x14ac:dyDescent="0.2">
      <c r="A9" s="14" t="s">
        <v>25</v>
      </c>
      <c r="B9" s="5">
        <v>111</v>
      </c>
      <c r="C9" s="5">
        <v>185</v>
      </c>
      <c r="D9" s="5">
        <v>0</v>
      </c>
      <c r="E9" s="5">
        <v>0</v>
      </c>
      <c r="F9" s="5">
        <f>B9+C9+D9+E9</f>
        <v>296</v>
      </c>
    </row>
    <row r="10" spans="1:8" ht="18" customHeight="1" x14ac:dyDescent="0.2">
      <c r="A10" s="14" t="s">
        <v>23</v>
      </c>
      <c r="B10" s="5">
        <v>230</v>
      </c>
      <c r="C10" s="5">
        <v>830</v>
      </c>
      <c r="D10" s="5">
        <v>37</v>
      </c>
      <c r="E10" s="5">
        <v>0</v>
      </c>
      <c r="F10" s="5">
        <f>B10+C10+D10+E10</f>
        <v>1097</v>
      </c>
    </row>
    <row r="11" spans="1:8" ht="18" customHeight="1" thickBot="1" x14ac:dyDescent="0.25">
      <c r="A11" s="15" t="s">
        <v>28</v>
      </c>
      <c r="B11" s="16">
        <v>0</v>
      </c>
      <c r="C11" s="16">
        <v>0</v>
      </c>
      <c r="D11" s="16">
        <v>0</v>
      </c>
      <c r="E11" s="16">
        <v>165</v>
      </c>
      <c r="F11" s="16">
        <f>B11+C11+D11+E11</f>
        <v>165</v>
      </c>
    </row>
    <row r="12" spans="1:8" ht="18" customHeight="1" x14ac:dyDescent="0.2">
      <c r="A12" s="17" t="s">
        <v>10</v>
      </c>
      <c r="B12" s="23">
        <f>SUM(B8:B11)</f>
        <v>1092</v>
      </c>
      <c r="C12" s="23">
        <f>SUM(C8:C11)</f>
        <v>1777</v>
      </c>
      <c r="D12" s="23">
        <f>SUM(D8:D11)</f>
        <v>37</v>
      </c>
      <c r="E12" s="23">
        <f>SUM(E8:E11)</f>
        <v>165</v>
      </c>
      <c r="F12" s="18">
        <f>SUM(F8:F11)</f>
        <v>3071</v>
      </c>
    </row>
    <row r="15" spans="1:8" x14ac:dyDescent="0.2">
      <c r="A15" s="11" t="s">
        <v>19</v>
      </c>
    </row>
    <row r="17" spans="1:6" ht="30" customHeight="1" thickBot="1" x14ac:dyDescent="0.25">
      <c r="A17" s="26"/>
      <c r="B17" s="26" t="s">
        <v>8</v>
      </c>
      <c r="C17" s="26" t="s">
        <v>9</v>
      </c>
      <c r="D17" s="26" t="s">
        <v>27</v>
      </c>
      <c r="E17" s="26" t="s">
        <v>28</v>
      </c>
      <c r="F17" s="26" t="s">
        <v>10</v>
      </c>
    </row>
    <row r="18" spans="1:6" ht="18" customHeight="1" x14ac:dyDescent="0.2">
      <c r="A18" s="12" t="s">
        <v>26</v>
      </c>
      <c r="B18" s="19">
        <v>740.14</v>
      </c>
      <c r="C18" s="19">
        <v>4272.4840000000004</v>
      </c>
      <c r="D18" s="19">
        <v>0</v>
      </c>
      <c r="E18" s="19">
        <v>0</v>
      </c>
      <c r="F18" s="19">
        <f>SUM(B18:E18)</f>
        <v>5012.6240000000007</v>
      </c>
    </row>
    <row r="19" spans="1:6" ht="18" customHeight="1" x14ac:dyDescent="0.2">
      <c r="A19" s="14" t="s">
        <v>25</v>
      </c>
      <c r="B19" s="6">
        <v>68.576999999999998</v>
      </c>
      <c r="C19" s="6">
        <v>157.815</v>
      </c>
      <c r="D19" s="6">
        <v>0</v>
      </c>
      <c r="E19" s="6">
        <v>0</v>
      </c>
      <c r="F19" s="6">
        <f>SUM(B19:E19)</f>
        <v>226.392</v>
      </c>
    </row>
    <row r="20" spans="1:6" ht="18" customHeight="1" x14ac:dyDescent="0.2">
      <c r="A20" s="14" t="s">
        <v>23</v>
      </c>
      <c r="B20" s="6">
        <v>213.69300000000001</v>
      </c>
      <c r="C20" s="6">
        <v>463.95400000000001</v>
      </c>
      <c r="D20" s="6">
        <v>29.704999999999998</v>
      </c>
      <c r="E20" s="6">
        <v>0</v>
      </c>
      <c r="F20" s="6">
        <f>SUM(B20:E20)</f>
        <v>707.35200000000009</v>
      </c>
    </row>
    <row r="21" spans="1:6" ht="18" customHeight="1" thickBot="1" x14ac:dyDescent="0.25">
      <c r="A21" s="15" t="s">
        <v>28</v>
      </c>
      <c r="B21" s="20">
        <v>0</v>
      </c>
      <c r="C21" s="20">
        <v>0</v>
      </c>
      <c r="D21" s="20">
        <v>0</v>
      </c>
      <c r="E21" s="20">
        <v>78.676000000000002</v>
      </c>
      <c r="F21" s="20">
        <f>SUM(B21:E21)</f>
        <v>78.676000000000002</v>
      </c>
    </row>
    <row r="22" spans="1:6" ht="16.5" customHeight="1" x14ac:dyDescent="0.2">
      <c r="A22" s="17" t="s">
        <v>10</v>
      </c>
      <c r="B22" s="24">
        <f>SUM(B18:B21)</f>
        <v>1022.41</v>
      </c>
      <c r="C22" s="24">
        <f>SUM(C18:C21)</f>
        <v>4894.2529999999997</v>
      </c>
      <c r="D22" s="24">
        <f>SUM(D18:D21)</f>
        <v>29.704999999999998</v>
      </c>
      <c r="E22" s="24">
        <f>SUM(E18:E21)</f>
        <v>78.676000000000002</v>
      </c>
      <c r="F22" s="21">
        <f>SUM(F18:F21)</f>
        <v>6025.0440000000008</v>
      </c>
    </row>
    <row r="25" spans="1:6" x14ac:dyDescent="0.2">
      <c r="A25" s="11" t="s">
        <v>21</v>
      </c>
    </row>
    <row r="27" spans="1:6" ht="51.75" thickBot="1" x14ac:dyDescent="0.25">
      <c r="A27" s="26" t="s">
        <v>11</v>
      </c>
      <c r="B27" s="26" t="s">
        <v>12</v>
      </c>
      <c r="C27" s="26" t="s">
        <v>13</v>
      </c>
      <c r="D27" s="26" t="s">
        <v>14</v>
      </c>
      <c r="E27" s="26" t="s">
        <v>15</v>
      </c>
      <c r="F27" s="26" t="s">
        <v>16</v>
      </c>
    </row>
    <row r="28" spans="1:6" ht="18" customHeight="1" x14ac:dyDescent="0.2">
      <c r="A28" s="7">
        <v>3071</v>
      </c>
      <c r="B28" s="7">
        <v>2052</v>
      </c>
      <c r="C28" s="7">
        <v>1019</v>
      </c>
      <c r="D28" s="7">
        <v>12327</v>
      </c>
      <c r="E28" s="7">
        <v>13346</v>
      </c>
      <c r="F28" s="22">
        <v>5545.9120000000003</v>
      </c>
    </row>
    <row r="29" spans="1:6" ht="18" customHeight="1" x14ac:dyDescent="0.2"/>
    <row r="31" spans="1:6" x14ac:dyDescent="0.2">
      <c r="A31" s="11" t="s">
        <v>20</v>
      </c>
    </row>
    <row r="33" spans="1:6" ht="30" customHeight="1" thickBot="1" x14ac:dyDescent="0.25">
      <c r="A33" s="26"/>
      <c r="B33" s="26" t="s">
        <v>8</v>
      </c>
      <c r="C33" s="26" t="s">
        <v>9</v>
      </c>
      <c r="D33" s="26" t="s">
        <v>27</v>
      </c>
      <c r="E33" s="26" t="s">
        <v>28</v>
      </c>
      <c r="F33" s="26" t="s">
        <v>10</v>
      </c>
    </row>
    <row r="34" spans="1:6" ht="18" customHeight="1" x14ac:dyDescent="0.2">
      <c r="A34" s="12" t="s">
        <v>2</v>
      </c>
      <c r="B34" s="19">
        <v>31.335999999999999</v>
      </c>
      <c r="C34" s="19">
        <v>485.916</v>
      </c>
      <c r="D34" s="19">
        <v>1.4E-2</v>
      </c>
      <c r="E34" s="19">
        <v>1.4</v>
      </c>
      <c r="F34" s="19">
        <f>SUM(B34:E34)</f>
        <v>518.66599999999994</v>
      </c>
    </row>
    <row r="35" spans="1:6" ht="18" customHeight="1" x14ac:dyDescent="0.2">
      <c r="A35" s="14" t="s">
        <v>30</v>
      </c>
      <c r="B35" s="6">
        <v>35.677999999999997</v>
      </c>
      <c r="C35" s="6">
        <v>473.71800000000002</v>
      </c>
      <c r="D35" s="6">
        <v>0.161</v>
      </c>
      <c r="E35" s="6">
        <v>5.0000000000000001E-3</v>
      </c>
      <c r="F35" s="4">
        <f>SUM(B35:E35)</f>
        <v>509.56200000000001</v>
      </c>
    </row>
    <row r="36" spans="1:6" ht="18" customHeight="1" x14ac:dyDescent="0.2">
      <c r="A36" s="15" t="s">
        <v>17</v>
      </c>
      <c r="B36" s="8">
        <f>B34-B35</f>
        <v>-4.3419999999999987</v>
      </c>
      <c r="C36" s="8">
        <f>C34-C35</f>
        <v>12.197999999999979</v>
      </c>
      <c r="D36" s="8">
        <f>D34-D35</f>
        <v>-0.14699999999999999</v>
      </c>
      <c r="E36" s="8">
        <f>E34-E35</f>
        <v>1.395</v>
      </c>
      <c r="F36" s="22">
        <f>F34-F35</f>
        <v>9.1039999999999281</v>
      </c>
    </row>
    <row r="37" spans="1:6" ht="12.75" customHeight="1" x14ac:dyDescent="0.2">
      <c r="A37" s="9" t="s">
        <v>29</v>
      </c>
    </row>
    <row r="39" spans="1:6" x14ac:dyDescent="0.2">
      <c r="A39" s="11" t="s">
        <v>22</v>
      </c>
    </row>
    <row r="41" spans="1:6" ht="30" customHeight="1" thickBot="1" x14ac:dyDescent="0.25">
      <c r="A41" s="26"/>
      <c r="B41" s="26" t="s">
        <v>8</v>
      </c>
      <c r="C41" s="26" t="s">
        <v>9</v>
      </c>
      <c r="D41" s="26" t="s">
        <v>27</v>
      </c>
      <c r="E41" s="26" t="s">
        <v>28</v>
      </c>
      <c r="F41" s="26" t="s">
        <v>10</v>
      </c>
    </row>
    <row r="42" spans="1:6" ht="18" customHeight="1" x14ac:dyDescent="0.2">
      <c r="A42" s="15" t="s">
        <v>24</v>
      </c>
      <c r="B42" s="8">
        <v>0.52</v>
      </c>
      <c r="C42" s="8">
        <v>3.7360000000000002</v>
      </c>
      <c r="D42" s="8">
        <v>1E-3</v>
      </c>
      <c r="E42" s="8">
        <v>0.1</v>
      </c>
      <c r="F42" s="22">
        <v>4.3570000000000002</v>
      </c>
    </row>
  </sheetData>
  <mergeCells count="2">
    <mergeCell ref="A1:F1"/>
    <mergeCell ref="A2:F2"/>
  </mergeCells>
  <pageMargins left="0.52" right="0.75" top="0.65" bottom="0.56000000000000005" header="0.5" footer="0.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Evolution générale</vt:lpstr>
      <vt:lpstr>Stat. détaillée</vt:lpstr>
      <vt:lpstr>'Evolution générale'!Print_Area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ARENDT-HYARDIN</dc:creator>
  <cp:lastModifiedBy>Anabelle GERARDY</cp:lastModifiedBy>
  <cp:lastPrinted>2022-03-23T11:12:31Z</cp:lastPrinted>
  <dcterms:created xsi:type="dcterms:W3CDTF">1997-03-26T15:07:49Z</dcterms:created>
  <dcterms:modified xsi:type="dcterms:W3CDTF">2025-10-27T12:58:01Z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DocODMAId">
    <vt:lpwstr/>
  </property>
</Properties>
</file>